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8415" activeTab="0"/>
  </bookViews>
  <sheets>
    <sheet name="DRAFT 2013  Budget" sheetId="1" r:id="rId1"/>
    <sheet name="R - Contributions" sheetId="2" r:id="rId2"/>
    <sheet name="R - COF" sheetId="3" r:id="rId3"/>
    <sheet name="R- Special Events" sheetId="4" r:id="rId4"/>
    <sheet name="R - Dev. Pjcts" sheetId="5" r:id="rId5"/>
    <sheet name="R - Grants" sheetId="6" r:id="rId6"/>
    <sheet name="R - Underwriting" sheetId="7" r:id="rId7"/>
    <sheet name="R - Subcarrier" sheetId="8" r:id="rId8"/>
    <sheet name="R - B&amp;R Sale" sheetId="9" r:id="rId9"/>
    <sheet name="R - Other " sheetId="10" r:id="rId10"/>
    <sheet name="R - HD2" sheetId="11" r:id="rId11"/>
    <sheet name="R - HD4" sheetId="12" r:id="rId12"/>
    <sheet name="EX - Bank Charges" sheetId="13" r:id="rId13"/>
    <sheet name="EXP - Computer " sheetId="14" r:id="rId14"/>
    <sheet name="Exp - Dues" sheetId="15" r:id="rId15"/>
    <sheet name="Exp - Engineering" sheetId="16" r:id="rId16"/>
    <sheet name="EXP - HD " sheetId="17" r:id="rId17"/>
    <sheet name="Exp - Insurance" sheetId="18" r:id="rId18"/>
    <sheet name="EXP - ISP" sheetId="19" r:id="rId19"/>
    <sheet name="EXP - Debt Service" sheetId="20" r:id="rId20"/>
    <sheet name="EXP - Legal Fees" sheetId="21" r:id="rId21"/>
    <sheet name="EXP - Office exp" sheetId="22" r:id="rId22"/>
    <sheet name="EXP - taxes &amp; fees" sheetId="23" r:id="rId23"/>
    <sheet name="EXP - Postage " sheetId="24" r:id="rId24"/>
    <sheet name="EXP - Premiums" sheetId="25" r:id="rId25"/>
    <sheet name="EXP - Prof Fees" sheetId="26" r:id="rId26"/>
    <sheet name="EXP - Printing" sheetId="27" r:id="rId27"/>
    <sheet name="Exp - Program Acq" sheetId="28" r:id="rId28"/>
    <sheet name="EXP - rent (Twr)" sheetId="29" r:id="rId29"/>
    <sheet name="EXP - Repair-Mnt" sheetId="30" r:id="rId30"/>
    <sheet name="EXP - B'cast Sppls" sheetId="31" r:id="rId31"/>
    <sheet name="EXP - Phone (studio)" sheetId="32" r:id="rId32"/>
    <sheet name="EXP - Phone (tower)" sheetId="33" r:id="rId33"/>
    <sheet name="EXP - Util studio" sheetId="34" r:id="rId34"/>
    <sheet name="EXP - Util tower" sheetId="35" r:id="rId35"/>
    <sheet name="EXP - Staffing" sheetId="36" r:id="rId36"/>
    <sheet name="EXP - Webhost" sheetId="37" r:id="rId37"/>
    <sheet name="EXP - Reserve" sheetId="38" r:id="rId38"/>
    <sheet name="D-EXP - Advertising" sheetId="39" r:id="rId39"/>
    <sheet name="D-EXP - Staff Development" sheetId="40" r:id="rId40"/>
    <sheet name="D-EXP - Station Function" sheetId="41" r:id="rId41"/>
    <sheet name="D-EXP - Asset Acqu" sheetId="42" r:id="rId42"/>
    <sheet name="D-EXP - Outreach" sheetId="43" r:id="rId43"/>
    <sheet name="2013 Equip - by GL" sheetId="44" r:id="rId44"/>
    <sheet name="2013 Dev Dept" sheetId="45" r:id="rId45"/>
    <sheet name="2013 Vol &amp; Outreach" sheetId="46" r:id="rId46"/>
  </sheets>
  <definedNames>
    <definedName name="_xlnm.Print_Area" localSheetId="43">'2013 Equip - by GL'!$A$1:$G$112</definedName>
    <definedName name="_xlnm.Print_Area" localSheetId="41">'D-EXP - Asset Acqu'!$A$1:$Q$34</definedName>
    <definedName name="_xlnm.Print_Area" localSheetId="39">'D-EXP - Staff Development'!$A$1:$O$4</definedName>
    <definedName name="_xlnm.Print_Area" localSheetId="0">'DRAFT 2013  Budget'!$A$1:$E$71</definedName>
    <definedName name="_xlnm.Print_Area" localSheetId="12">'EX - Bank Charges'!$A$1:$O$9</definedName>
    <definedName name="_xlnm.Print_Area" localSheetId="13">'EXP - Computer '!$A$1:$O$44</definedName>
    <definedName name="_xlnm.Print_Area" localSheetId="27">'Exp - Program Acq'!$A$1:$O$37</definedName>
    <definedName name="_xlnm.Print_Area" localSheetId="29">'EXP - Repair-Mnt'!$A$1:$O$52</definedName>
    <definedName name="_xlnm.Print_Area" localSheetId="1">'R - Contributions'!$A$1:$O$6</definedName>
    <definedName name="_xlnm.Print_Area" localSheetId="6">'R - Underwriting'!$A$1:$O$4</definedName>
  </definedNames>
  <calcPr fullCalcOnLoad="1"/>
</workbook>
</file>

<file path=xl/comments1.xml><?xml version="1.0" encoding="utf-8"?>
<comments xmlns="http://schemas.openxmlformats.org/spreadsheetml/2006/main">
  <authors>
    <author>mercedes</author>
    <author>Beth</author>
    <author>Mercedes</author>
  </authors>
  <commentList>
    <comment ref="C6" authorId="0">
      <text>
        <r>
          <rPr>
            <b/>
            <sz val="8"/>
            <rFont val="Tahoma"/>
            <family val="0"/>
          </rPr>
          <t xml:space="preserve">mercedes: Net </t>
        </r>
        <r>
          <rPr>
            <sz val="8"/>
            <rFont val="Tahoma"/>
            <family val="0"/>
          </rPr>
          <t xml:space="preserve">
Fall $325,000
Spring $325,000
Winter - $100,000
Summer - $80,000
EOY - $25,000 Actual
Took out 10% From goals
for Net Number-21 days
</t>
        </r>
      </text>
    </comment>
    <comment ref="C7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$18,500 per month MS
$5500 per month GM</t>
        </r>
      </text>
    </comment>
    <comment ref="C8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HW 20,000 Net</t>
        </r>
      </text>
    </comment>
    <comment ref="C9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Various projects/ also replace connectory. </t>
        </r>
      </text>
    </comment>
    <comment ref="C10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CPB $146,695
CSG Fl $54,678 plus 
$14,380 = $87,284
First Q not included</t>
        </r>
      </text>
    </comment>
    <comment ref="C16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HD/USF</t>
        </r>
      </text>
    </comment>
    <comment ref="C21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Restricted to pay for CPB/digtal grant</t>
        </r>
      </text>
    </comment>
    <comment ref="C29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IT Contract Bill Brown  $31,200 / $4400 Raisers edge support / Shiftboard $1200 / $10,300 per Sheila's budget / Itronis-$400 / Intuit support 500 / Planned giving lic $700 / Trend Micro $900 /Sendio Anti Spam and License $3300 / Brown IT overage $12,000 / $400 Faronics SW renewal
$100 Security Metrix</t>
        </r>
      </text>
    </comment>
    <comment ref="C30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BMI/ASCAP$1700
NFCB 4000
PRADO $60
HAVA - $20
SHRM-160
TIBA -$75
Florida Pub Radio-$1150</t>
        </r>
      </text>
    </comment>
    <comment ref="C31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Contract-$45,000
Last years overages $22,252.50 as of 06/10/2010.( $7,225 of that was HD 3 exp. )
$15,000 Antenna move
</t>
        </r>
      </text>
    </comment>
    <comment ref="C33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Travelers - $32,000
FCCI/ 4,000
Allied - $5200
Auto Owners $3700
D&amp;O - $4200
Waltery - $4000
$1,900 possible increases, Sheila added a lot of equipment/HD ect</t>
        </r>
      </text>
    </comment>
    <comment ref="C34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Verizon Fios $194/mth
Rapid Systems $258/mth
Plus: $600 misc chg to upgr or switch.</t>
        </r>
      </text>
    </comment>
    <comment ref="C36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FY 2010 + $1000 per Jim
</t>
        </r>
      </text>
    </comment>
    <comment ref="C38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Includes fees for Ad-Valorm / Solitication of contrubitions/Corp renewal.</t>
        </r>
      </text>
    </comment>
    <comment ref="C39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There is no connectory.Pitney Bowes lease in Office supplies. 
$2000 for postal increase</t>
        </r>
      </text>
    </comment>
    <comment ref="C41" authorId="0">
      <text>
        <r>
          <rPr>
            <b/>
            <sz val="8"/>
            <rFont val="Tahoma"/>
            <family val="0"/>
          </rPr>
          <t xml:space="preserve">mercedes:
Julia Morris spoke with Phil  + $2K for planned giving </t>
        </r>
      </text>
    </comment>
    <comment ref="C42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 Need to order pledge cards/prgm guides/ prgm changes happening</t>
        </r>
      </text>
    </comment>
    <comment ref="C43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AP News Power 7508 due Jan
AP News Desk - 1340 Due Feb
AP Prime cuts - 339 due Feb
AP Duel user agreement 2240 Due May
Brighthouse $864 per yr
FSRN 5280 Due Quarterly
NPR Mbship dues Yr 10,475 Due Oct
NPR Prgm Fees $17,400 Due Oct
NPR Inerconnect fee $7,100 Due Oct
Pacifica Affiliate fee $2475 Due Oct
Pacifica Affiliate Fee $2475 Due Dec
Pacifica Affiliate Fee Reduced $1237 due Apr
Pacifica Affiliate Fee Reduced $1237 Due June
All PRI exp are for HD2
PRI affiliation fee $ 4200 Quarterly
PRI Carriage fees 2100 Due  Quarterly
PRX - 600 (due Oct 10)
</t>
        </r>
      </text>
    </comment>
    <comment ref="C44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5% increase</t>
        </r>
      </text>
    </comment>
    <comment ref="C45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American tower $4800yr
Earths best $80 mo/$960 per yr
McMullen/Tower AC $50 Qtr/$200 per yr
HartlineMontering$150 mo/$1800
Modular copier maint$125 mo/$1500
Paint and clean Bldg $3,000
Phones $500
$16,790 for misc R&amp;M</t>
        </r>
      </text>
    </comment>
    <comment ref="C47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Actual expenses. At June 30th we spent 5,000</t>
        </r>
      </text>
    </comment>
    <comment ref="C48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We are on target this year keep number.
 $18,100 fixed  +
$3,000 misc repair &amp; overages
</t>
        </r>
      </text>
    </comment>
    <comment ref="C49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$100 per month Fixed. $300 misc</t>
        </r>
      </text>
    </comment>
    <comment ref="C51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Average $250 per mo
water/
Average $3000 elec
fuel for generator $800
</t>
        </r>
      </text>
    </comment>
    <comment ref="C52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Average $600 per mo</t>
        </r>
      </text>
    </comment>
    <comment ref="C53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 Full salary No pax. - Aetna plan 923 + 15% esc.  No dependents paid, %593*12 = $7116 Per mo. (No Laura)
this is the # we used.  $3500 for overnight supervisor and data entry 
$8000 for overtime</t>
        </r>
      </text>
    </comment>
    <comment ref="C61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Belmont Little Leag $500
MLK Parade $75
Suncoast Blues table $75
Pocket Gd $1000
Bump Stick $1000
HD Listning Sta's $575/per sheila
Misc/tables/ect $1000</t>
        </r>
      </text>
    </comment>
    <comment ref="C66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$86,070 2010 CPB Digital 
Grant
CAP EAS $7500
UPS Xtmr - $2000
Analog I/O card $6500
</t>
        </r>
      </text>
    </comment>
    <comment ref="D29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Sheila, Bill, Jim/ No more Sendio,(-3,000) Trend Micro(-900)
$7,300 Sheila's budget
$4,400 Blackbaud
$1200 - Shiftboard
$500 - Intuit
$400 - Faronics
$100 - Security max
$ 37,200 I.T. Contract no overages
$600 Intronis (E-sure-it)</t>
        </r>
      </text>
    </comment>
    <comment ref="D36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Lic renewal</t>
        </r>
      </text>
    </comment>
    <comment ref="D34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Based on what we are spending this year.</t>
        </r>
      </text>
    </comment>
    <comment ref="D37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Hold to this number</t>
        </r>
      </text>
    </comment>
    <comment ref="D40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Laura continues to decrease this. </t>
        </r>
      </text>
    </comment>
    <comment ref="D44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5%increase for 9 months 1Q at Current rate $4977.90
Oct-Dec 4977.90
Jan-Sept 5661.50 
$65,880 yearly
Aux Antenna- Oct-Mar
750
Apr-Sept 850
Aux Antenna $9,600 yrly
* Reclassified Cam chgs and added Aux antenna</t>
        </r>
      </text>
    </comment>
    <comment ref="D13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Adding Concert calendar Per Laura conversation 09/08/11- UW 40k </t>
        </r>
      </text>
    </comment>
    <comment ref="D64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Retreat based on comments at last retreat that we need to go away like we used to</t>
        </r>
      </text>
    </comment>
    <comment ref="D28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based on prior year </t>
        </r>
      </text>
    </comment>
    <comment ref="D54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Several positions</t>
        </r>
      </text>
    </comment>
    <comment ref="D10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Just CPB</t>
        </r>
      </text>
    </comment>
    <comment ref="D14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600 per month </t>
        </r>
      </text>
    </comment>
    <comment ref="D15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Based on past history
Exp $1050</t>
        </r>
      </text>
    </comment>
    <comment ref="D67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Rental Space, Telephone/Internet
Freelance reporter
Legal fees
Travel fees</t>
        </r>
      </text>
    </comment>
    <comment ref="D43" authorId="0">
      <text>
        <r>
          <rPr>
            <b/>
            <sz val="8"/>
            <rFont val="Tahoma"/>
            <family val="0"/>
          </rPr>
          <t xml:space="preserve">mercedes: *Jim will decide about Pacifica. </t>
        </r>
        <r>
          <rPr>
            <sz val="8"/>
            <rFont val="Tahoma"/>
            <family val="0"/>
          </rPr>
          <t xml:space="preserve">
AP News Power 7508 due Jan
AP News Desk - 1340 Due Feb
AP Prime cuts - 339 due Feb
AP Duel user agreement 2240 Due May
Brighthouse $864 per yr
FSRN 5280 Due Quarterly
NPR Mbship dues Yr 12,000Due 
NPR D.S $1500 (not optional)
NPR Prgm Fees Headline news $9,200 Due Oct
NPR Inerconnect fee $7,100 Due Oct
Pacifica Affiliate fee removed except for $1000 Savings of $6,424
All PRI exp are for HD2
PRI affiliation fee $ 3,500 (Quarterly
PRI Carriage fees 2100 Due  Quarterly
PRX - 600 (due Oct 10)
*Could go down by 10K (3k NPR /7700 PAC</t>
        </r>
      </text>
    </comment>
    <comment ref="D42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Gene will need pledge cards for spring. </t>
        </r>
      </text>
    </comment>
    <comment ref="D6" authorId="0">
      <text>
        <r>
          <rPr>
            <b/>
            <sz val="8"/>
            <rFont val="Tahoma"/>
            <family val="0"/>
          </rPr>
          <t xml:space="preserve">mercedes: Net </t>
        </r>
        <r>
          <rPr>
            <sz val="8"/>
            <rFont val="Tahoma"/>
            <family val="0"/>
          </rPr>
          <t xml:space="preserve">
Fall $300,000 (270 net)
Spring $300,000(270 net)
Winter - $100,000(90 net)
Summer - $100,000(90 net)
Total net (720k)
All direct mail and unsolicited $83,881(actual)
-21 days
Added 31,881 per Todd/Jim to direct mail goal.</t>
        </r>
      </text>
    </comment>
    <comment ref="D7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$18,500 per month MS
$5500 per month GM</t>
        </r>
      </text>
    </comment>
    <comment ref="D9" authorId="2">
      <text>
        <r>
          <rPr>
            <b/>
            <sz val="8"/>
            <rFont val="Tahoma"/>
            <family val="0"/>
          </rPr>
          <t>Laura's Budget
Car Donations $5700
Peace Awards $15,000
Commission $1,550
Swag Shak $200
Web Banner Ads$2000
Good Search $550
Golf Tournament $5000.</t>
        </r>
      </text>
    </comment>
    <comment ref="D19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Difference = </t>
        </r>
        <r>
          <rPr>
            <u val="single"/>
            <sz val="8"/>
            <rFont val="Tahoma"/>
            <family val="2"/>
          </rPr>
          <t>114k</t>
        </r>
        <r>
          <rPr>
            <sz val="8"/>
            <rFont val="Tahoma"/>
            <family val="0"/>
          </rPr>
          <t xml:space="preserve">
$129,249 less in grants
$3k more in development
$7200 more in sub-carrier
$ 5k more in underwriting</t>
        </r>
      </text>
    </comment>
    <comment ref="D17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Will receive in July WBUL?
Deferred for 2012</t>
        </r>
      </text>
    </comment>
    <comment ref="D30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BMI/ASCAP$1700
NFCB 4000
PRADO $60
HAVA - $20
SHRM-160
TIBA -$75
Florida Pub Radio-$1150</t>
        </r>
      </text>
    </comment>
    <comment ref="D45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American tower $4800yr
Earths best $80 mo/$960 per yr
Airstron $2,150 (Qtr Pmts 537.50)
HartlineMontering$150 mo/$1800
Modular copier maint$125 mo/$1500
Phones $500 including marathon phones
Sheila's budget ;
6 Fluorescent Light Ballasts $100
2 Replacement Electronic Faucets$250
HVAC Maintance - $2,150
5% increase in Misc from last yr. $17,629</t>
        </r>
      </text>
    </comment>
    <comment ref="D32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Sheila's budget
Head phones/Listening stations. 
</t>
        </r>
      </text>
    </comment>
    <comment ref="D47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Sheila's budget</t>
        </r>
      </text>
    </comment>
    <comment ref="D66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$570.00- HD-3 Stac Control 
$3200 Replacement Stac Mainframe
$800 - 4 Low light security cameras
$1500 -  3 LED Displays
PS.
additionally: sheila submitted on her budget $850 for distribution amps that were purchased in Oct and recorded in Asset purchases.  So the annual budget should have been $6920.
</t>
        </r>
      </text>
    </comment>
    <comment ref="D33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Travelers - $29,281
FCCI/ 3721
Allied - $4452
Auto Owners $4000
D&amp;O - $4052
Waltery - $2914
big total= #</t>
        </r>
      </text>
    </comment>
    <comment ref="D38" authorId="0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Includes fees for Ad-Valorm / Solitication of contrubitions/Corp renewal.</t>
        </r>
      </text>
    </comment>
    <comment ref="D48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Based on actual cost</t>
        </r>
      </text>
    </comment>
    <comment ref="D49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Based on actual</t>
        </r>
      </text>
    </comment>
    <comment ref="D50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Based on actual mileage of mileage and parking reimbursment</t>
        </r>
      </text>
    </comment>
    <comment ref="D51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This yr + esclator 5%
</t>
        </r>
      </text>
    </comment>
    <comment ref="D52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Avg $850 per mo</t>
        </r>
      </text>
    </comment>
    <comment ref="D55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Based on actuals</t>
        </r>
      </text>
    </comment>
    <comment ref="D41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$2,000  Planned giving per Laura for development
$33,000 Phil</t>
        </r>
      </text>
    </comment>
    <comment ref="D8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Per Randy's memo </t>
        </r>
      </text>
    </comment>
    <comment ref="D31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$Contract 48,500 per coversation with Bill increase of 4% No overages.</t>
        </r>
      </text>
    </comment>
    <comment ref="D60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Laura's Budget</t>
        </r>
      </text>
    </comment>
    <comment ref="D61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Belmont Little Leag $500
MLK Parade $75
Suncoast Blues table $75
Banners and tents.$225
</t>
        </r>
      </text>
    </comment>
    <comment ref="D39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Laura's Budget This year plus station facing increased mailings - cpb cuts- possible increase in rates</t>
        </r>
      </text>
    </comment>
    <comment ref="D62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Laura's Budget $3,000
Misc $1,000</t>
        </r>
      </text>
    </comment>
    <comment ref="D35" authorId="2">
      <text>
        <r>
          <rPr>
            <b/>
            <sz val="8"/>
            <rFont val="Tahoma"/>
            <family val="0"/>
          </rPr>
          <t>Mercedes:</t>
        </r>
        <r>
          <rPr>
            <sz val="8"/>
            <rFont val="Tahoma"/>
            <family val="0"/>
          </rPr>
          <t xml:space="preserve">
$5,824 *12
+ $1000 IN ADDITIONAL PAYMENTS. </t>
        </r>
      </text>
    </comment>
    <comment ref="E6" authorId="2">
      <text>
        <r>
          <rPr>
            <b/>
            <sz val="10"/>
            <rFont val="Tahoma"/>
            <family val="0"/>
          </rPr>
          <t>Mercedes:
This is a net #</t>
        </r>
        <r>
          <rPr>
            <sz val="10"/>
            <rFont val="Tahoma"/>
            <family val="0"/>
          </rPr>
          <t xml:space="preserve">
Three 7 day marathons Goal of $253,000 each
Net of $228,000each. 
(Includes EOY</t>
        </r>
        <r>
          <rPr>
            <b/>
            <sz val="10"/>
            <rFont val="Tahoma"/>
            <family val="2"/>
          </rPr>
          <t xml:space="preserve"> $30,000)
Total $996,000</t>
        </r>
      </text>
    </comment>
    <comment ref="E13" authorId="2">
      <text>
        <r>
          <rPr>
            <b/>
            <sz val="10"/>
            <rFont val="Tahoma"/>
            <family val="0"/>
          </rPr>
          <t xml:space="preserve">Per Sydney $120K(verbal) 
LT's budget says $60K. </t>
        </r>
      </text>
    </comment>
    <comment ref="E32" authorId="2">
      <text>
        <r>
          <rPr>
            <b/>
            <sz val="10"/>
            <rFont val="Tahoma"/>
            <family val="0"/>
          </rPr>
          <t>Mercedes:</t>
        </r>
        <r>
          <rPr>
            <sz val="10"/>
            <rFont val="Tahoma"/>
            <family val="0"/>
          </rPr>
          <t xml:space="preserve">
Sheila's budget - 
$250 HD listening station
$80 -1 Behringer 
$3,500 HD3 Call in show capability (includes Install)
</t>
        </r>
      </text>
    </comment>
    <comment ref="E7" authorId="2">
      <text>
        <r>
          <rPr>
            <b/>
            <sz val="10"/>
            <rFont val="Tahoma"/>
            <family val="0"/>
          </rPr>
          <t>Mercedes:</t>
        </r>
        <r>
          <rPr>
            <sz val="10"/>
            <rFont val="Tahoma"/>
            <family val="0"/>
          </rPr>
          <t xml:space="preserve">
26K per month</t>
        </r>
      </text>
    </comment>
    <comment ref="E45" authorId="2">
      <text>
        <r>
          <rPr>
            <b/>
            <sz val="10"/>
            <rFont val="Tahoma"/>
            <family val="0"/>
          </rPr>
          <t xml:space="preserve">Total $41,570
</t>
        </r>
        <r>
          <rPr>
            <sz val="10"/>
            <rFont val="Tahoma"/>
            <family val="2"/>
          </rPr>
          <t xml:space="preserve">$7500 - Est unplanned cost @ std/xmtr 
$12,100 - Est unspecified repairs @ studio/xmtr
$6000 - Est unplanned HVAC repair
$1800 - Replace CD players
$1500 - Replace (3) turntables
$500 - replace headphones
$1000 - Replace shockmounts
$300 - replace mic cables
$250  - replace mic stands
$1200 -  generator mtnc @ station/xmtr
$1000 - replace sec. DVR
$100 - light balast
$600 - replace offc phones
$600 Hartline
$2150 - Emerson Network
$2250 - Airstron HVAC
$200 - McMullen HVAC tower
$1500 - earths best
$1020 - Kitchen supplies
</t>
        </r>
        <r>
          <rPr>
            <b/>
            <sz val="10"/>
            <rFont val="Tahoma"/>
            <family val="0"/>
          </rPr>
          <t xml:space="preserve">
Mercedes:
Sheila's budget 
$1000-Security DVR
$500- Improve lots/dark area
$1200 - Generator maintenance
$18,200 General Maintenance
$100- Fluorescent light ballast
$600- Replacement Office phones
 Total $27,600
</t>
        </r>
      </text>
    </comment>
    <comment ref="E66" authorId="2">
      <text>
        <r>
          <rPr>
            <b/>
            <sz val="10"/>
            <rFont val="Tahoma"/>
            <family val="0"/>
          </rPr>
          <t xml:space="preserve">Beth:
$500 - Upgrade parking lot lighting
$4200 - Backup office phone system 
$850 - Bit Spitter (tool)
$1500 (3) LED displays for studio
$6000 - replace ON AIR phone system.
$14,500
Tricast switching system
2 Camera's
Cables/Lens/Tripod
</t>
        </r>
      </text>
    </comment>
    <comment ref="E47" authorId="2">
      <text>
        <r>
          <rPr>
            <sz val="10"/>
            <rFont val="Tahoma"/>
            <family val="0"/>
          </rPr>
          <t xml:space="preserve">Total $3230
 $200 New turntables
$450 Montoring equip
$450 Exciter Monitoring
$500 Cables &amp; Connectors
$880 Newsroom
$450 Blank CDS 
$100 Flash cards
$200- Ham radio
</t>
        </r>
      </text>
    </comment>
    <comment ref="E43" authorId="2">
      <text>
        <r>
          <rPr>
            <b/>
            <sz val="10"/>
            <rFont val="Tahoma"/>
            <family val="0"/>
          </rPr>
          <t xml:space="preserve">Mercedes: </t>
        </r>
        <r>
          <rPr>
            <sz val="10"/>
            <rFont val="Tahoma"/>
            <family val="0"/>
          </rPr>
          <t xml:space="preserve">
$1,000 PRX-Sheila
AP News Power- 7508
AP News Desk- 1340
AP Rrime cuts- 339
AP Duel user agreement - 2240
Brighthouse $1080
FSRN - $5280
NPR programming (news) fee $12,005.40 NPR Inerconnect fees $7900
PRI - Carriage fees 3,500 
APM - Programming / Carriage Fee $2652
moved NPR, PACIFICA, APM &amp; PRI affiliation fees  TO DUES - GL 880
moved NPR DIGITAL SVCs  - GL 952.1
</t>
        </r>
      </text>
    </comment>
    <comment ref="E8" authorId="2">
      <text>
        <r>
          <rPr>
            <b/>
            <sz val="10"/>
            <rFont val="Tahoma"/>
            <family val="0"/>
          </rPr>
          <t>Mercedes:</t>
        </r>
        <r>
          <rPr>
            <sz val="10"/>
            <rFont val="Tahoma"/>
            <family val="0"/>
          </rPr>
          <t xml:space="preserve">
Randy said keep same</t>
        </r>
      </text>
    </comment>
    <comment ref="E61" authorId="2">
      <text>
        <r>
          <rPr>
            <b/>
            <sz val="10"/>
            <rFont val="Tahoma"/>
            <family val="0"/>
          </rPr>
          <t>Mercedes:</t>
        </r>
        <r>
          <rPr>
            <sz val="10"/>
            <rFont val="Tahoma"/>
            <family val="0"/>
          </rPr>
          <t xml:space="preserve">
$1,250 Cost for five remotes
$150- MLK Parade
$500 Belmont Heights Little League
 $400- Banners
$300 Volunteer geegaws, tshirts
$250- Tents
$100 Swag giveaways
</t>
        </r>
      </text>
    </comment>
    <comment ref="E29" authorId="2">
      <text>
        <r>
          <rPr>
            <b/>
            <sz val="10"/>
            <rFont val="Tahoma"/>
            <family val="0"/>
          </rPr>
          <t>Mercedes:</t>
        </r>
        <r>
          <rPr>
            <sz val="10"/>
            <rFont val="Tahoma"/>
            <family val="0"/>
          </rPr>
          <t xml:space="preserve">
$15,000 Contract/Jake
$4450 Blackbaud
$1200 Shiftboard
$500 Intuit
$200 Faronics
$100 Security max
$840 Intronis
$250 upgrade router (SW)
</t>
        </r>
        <r>
          <rPr>
            <b/>
            <sz val="10"/>
            <rFont val="Tahoma"/>
            <family val="2"/>
          </rPr>
          <t xml:space="preserve">Sheila's Budget(total $12,050)
$600 Replacement Internet/Streaming gateway
$500 T.R.E. Software HD1
$700- Burke Software
$2000 - Replace 4 music office computers
$2000- Digitizing record libary workstations
$2000- Replace/repair brdst critical machines
$1500- Replace 3 oldest cinoyters
$450 replace screen monitors
$1100 - 16 port KVM over IP Switch
$1200 offsite computer image storage (END sheila)
</t>
        </r>
      </text>
    </comment>
    <comment ref="E64" authorId="2">
      <text>
        <r>
          <rPr>
            <b/>
            <sz val="10"/>
            <rFont val="Tahoma"/>
            <family val="0"/>
          </rPr>
          <t>Mercedes:</t>
        </r>
        <r>
          <rPr>
            <sz val="10"/>
            <rFont val="Tahoma"/>
            <family val="0"/>
          </rPr>
          <t xml:space="preserve">
Retreat $3500
Vol Bqt $1500
</t>
        </r>
      </text>
    </comment>
    <comment ref="E65" authorId="2">
      <text>
        <r>
          <rPr>
            <b/>
            <sz val="10"/>
            <rFont val="Tahoma"/>
            <family val="0"/>
          </rPr>
          <t>Mercedes:</t>
        </r>
      </text>
    </comment>
    <comment ref="E31" authorId="2">
      <text>
        <r>
          <rPr>
            <b/>
            <sz val="10"/>
            <rFont val="Tahoma"/>
            <family val="0"/>
          </rPr>
          <t>Mercedes:</t>
        </r>
        <r>
          <rPr>
            <sz val="10"/>
            <rFont val="Tahoma"/>
            <family val="0"/>
          </rPr>
          <t xml:space="preserve">
$37,200 Broadcast I.T.
$45,900 Engineering</t>
        </r>
      </text>
    </comment>
    <comment ref="E33" authorId="2">
      <text>
        <r>
          <rPr>
            <b/>
            <sz val="10"/>
            <rFont val="Tahoma"/>
            <family val="0"/>
          </rPr>
          <t>Mercedes:
$34,000 Travelers
$4646 FCCI
$2914 Walterry
$1600 Allied
$4052 D&amp;O
$4500 Auto owners
$1,092 increases
Total $52,804</t>
        </r>
      </text>
    </comment>
    <comment ref="E48" authorId="2">
      <text>
        <r>
          <rPr>
            <b/>
            <sz val="10"/>
            <rFont val="Tahoma"/>
            <family val="0"/>
          </rPr>
          <t xml:space="preserve">Mercedes:
$11,412 Earthlink
$360 TNCI
$1200 ISDN Prod
$720 - Wireless Remote  </t>
        </r>
      </text>
    </comment>
    <comment ref="E44" authorId="2">
      <text>
        <r>
          <rPr>
            <b/>
            <sz val="10"/>
            <rFont val="Tahoma"/>
            <family val="0"/>
          </rPr>
          <t>Mercedes:
Total$82,040</t>
        </r>
        <r>
          <rPr>
            <sz val="10"/>
            <rFont val="Tahoma"/>
            <family val="0"/>
          </rPr>
          <t xml:space="preserve">
$5662 per mo - Oct-Dec
$5945 per mo- Jan-Sept
Aux
$850 per mo - Oct-Mar
$1000 per mo Apr-Sept</t>
        </r>
      </text>
    </comment>
    <comment ref="E52" authorId="2">
      <text>
        <r>
          <rPr>
            <b/>
            <sz val="10"/>
            <rFont val="Tahoma"/>
            <family val="0"/>
          </rPr>
          <t>Beth:$85/mo
Mercedes:
2012 on budget keep same.</t>
        </r>
      </text>
    </comment>
    <comment ref="E51" authorId="2">
      <text>
        <r>
          <rPr>
            <b/>
            <sz val="10"/>
            <rFont val="Tahoma"/>
            <family val="0"/>
          </rPr>
          <t>Beth: $35,040 Total
Electric $2700/mo
Water$227/mo
Mercedes:</t>
        </r>
        <r>
          <rPr>
            <sz val="10"/>
            <rFont val="Tahoma"/>
            <family val="0"/>
          </rPr>
          <t xml:space="preserve">
2012 on Budget. Keep same</t>
        </r>
      </text>
    </comment>
    <comment ref="E56" authorId="2">
      <text>
        <r>
          <rPr>
            <b/>
            <sz val="10"/>
            <rFont val="Tahoma"/>
            <family val="0"/>
          </rPr>
          <t>Mercedes:</t>
        </r>
        <r>
          <rPr>
            <sz val="10"/>
            <rFont val="Tahoma"/>
            <family val="0"/>
          </rPr>
          <t xml:space="preserve">
1.5% of  total income.
$1,493,000</t>
        </r>
      </text>
    </comment>
    <comment ref="E60" authorId="2">
      <text>
        <r>
          <rPr>
            <b/>
            <sz val="10"/>
            <rFont val="Tahoma"/>
            <family val="0"/>
          </rPr>
          <t>Mercedes:</t>
        </r>
        <r>
          <rPr>
            <sz val="10"/>
            <rFont val="Tahoma"/>
            <family val="0"/>
          </rPr>
          <t xml:space="preserve">
$1000 - Bumper stickers
$1000 - 2013 Pocket guides.
</t>
        </r>
      </text>
    </comment>
    <comment ref="E30" authorId="1">
      <text>
        <r>
          <rPr>
            <b/>
            <sz val="8"/>
            <rFont val="Tahoma"/>
            <family val="0"/>
          </rPr>
          <t xml:space="preserve">Beth: total $34,050
</t>
        </r>
        <r>
          <rPr>
            <sz val="8"/>
            <rFont val="Tahoma"/>
            <family val="2"/>
          </rPr>
          <t>Dev Exg $2000</t>
        </r>
        <r>
          <rPr>
            <sz val="8"/>
            <rFont val="Tahoma"/>
            <family val="0"/>
          </rPr>
          <t xml:space="preserve">
BMI/ASCAP$1100
NFCB 4000
PRADO $60
BJs $60
HAVA - $20
SHRM-160
TIBA -$75
Pacifica $7425 (FROM PROGRAM ACQ)
NPR Affiliate - $12000
PRI Affiliate - $3500
APM Affiliate - $2850
Ybor Chamber $150 
Tampa Chamber $450 
FAB $200 
</t>
        </r>
      </text>
    </comment>
    <comment ref="E15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2012  Net = $13,182
(Expenses $3000)
</t>
        </r>
      </text>
    </comment>
    <comment ref="E14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Vietnam It'l Radio $1000/mo till April 2014</t>
        </r>
      </text>
    </comment>
    <comment ref="E9" authorId="1">
      <text>
        <r>
          <rPr>
            <b/>
            <sz val="8"/>
            <rFont val="Tahoma"/>
            <family val="0"/>
          </rPr>
          <t xml:space="preserve">Beth
$30,900 - 2013 Dev Budget:
Commission $1000
Goodsearch $400
Car donation $13,000
TBD event $15000
Web Banner ads $1500
</t>
        </r>
      </text>
    </comment>
    <comment ref="E17" authorId="1">
      <text>
        <r>
          <rPr>
            <b/>
            <sz val="8"/>
            <rFont val="Tahoma"/>
            <family val="0"/>
          </rPr>
          <t xml:space="preserve">Beth:
Bulls Radio contract renews each July/August $35K - 
</t>
        </r>
      </text>
    </comment>
    <comment ref="E18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$2833.33/month through 2014</t>
        </r>
      </text>
    </comment>
    <comment ref="E28" authorId="1">
      <text>
        <r>
          <rPr>
            <b/>
            <sz val="8"/>
            <rFont val="Tahoma"/>
            <family val="0"/>
          </rPr>
          <t xml:space="preserve">Beth:
B of T - $4800
IATS - 13,500
Braintree - 8100
HPS - 2220
Amex - 1380
</t>
        </r>
      </text>
    </comment>
    <comment ref="E34" authorId="1">
      <text>
        <r>
          <rPr>
            <b/>
            <sz val="8"/>
            <rFont val="Tahoma"/>
            <family val="0"/>
          </rPr>
          <t xml:space="preserve">Beth - Total $5,664
Rapid Systems $258/mo
Verizon $214/mo
</t>
        </r>
        <r>
          <rPr>
            <sz val="8"/>
            <rFont val="Tahoma"/>
            <family val="0"/>
          </rPr>
          <t xml:space="preserve">
</t>
        </r>
      </text>
    </comment>
    <comment ref="E35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$5825/mo
$480 add'l princ
</t>
        </r>
      </text>
    </comment>
    <comment ref="E36" authorId="1">
      <text>
        <r>
          <rPr>
            <b/>
            <sz val="8"/>
            <rFont val="Tahoma"/>
            <family val="0"/>
          </rPr>
          <t>Beth: $500/mo</t>
        </r>
        <r>
          <rPr>
            <sz val="8"/>
            <rFont val="Tahoma"/>
            <family val="0"/>
          </rPr>
          <t xml:space="preserve">
estimate based on prior yrs and NO identified legal needs at this time. 
</t>
        </r>
      </text>
    </comment>
    <comment ref="E37" authorId="1">
      <text>
        <r>
          <rPr>
            <b/>
            <sz val="8"/>
            <rFont val="Tahoma"/>
            <family val="0"/>
          </rPr>
          <t xml:space="preserve">Beth:
hold flat @ </t>
        </r>
        <r>
          <rPr>
            <sz val="8"/>
            <rFont val="Tahoma"/>
            <family val="0"/>
          </rPr>
          <t xml:space="preserve">$1000 / mo  
</t>
        </r>
      </text>
    </comment>
    <comment ref="E38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Includes fees for Ad-Valorem (copier / postage leases) / $350 Solitication of contrubitions/ $62 Corp renewal.</t>
        </r>
      </text>
    </comment>
    <comment ref="E39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$5000 - Thk You postage 
$5000 - Mailers postage
$3000 - bulk postage
$2000 - Admin postage
$2000 - genesis direct
$1200 - eblast
$1800 - misc unspecified
</t>
        </r>
      </text>
    </comment>
    <comment ref="E40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FY 2012 + a little
</t>
        </r>
      </text>
    </comment>
    <comment ref="E41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Phil Scheidt - annual audit
</t>
        </r>
      </text>
    </comment>
    <comment ref="E42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#10s - $3000
#9s - $2500
Pledge forms - $900
T/Y gift env - $250
$400 - ticket envelopes
</t>
        </r>
      </text>
    </comment>
    <comment ref="E12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Taxable sales (Tshirts)
</t>
        </r>
      </text>
    </comment>
    <comment ref="E54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Hiring expense up to 3 vacancies
</t>
        </r>
      </text>
    </comment>
    <comment ref="E55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Verizon Webstream 1&amp;2
$5040 (combined annual)
Blue Box - $1800
Amazon -  $30
37 signals -  $144
NPR Digital (web) Svcs - $8322 (will go UP in 2014)
Total $15336
</t>
        </r>
      </text>
    </comment>
    <comment ref="E62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Unspecified training/ conferences
Added 6K per Sydney on 08/15</t>
        </r>
      </text>
    </comment>
    <comment ref="E10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Should be no change for fy 2013 - 
Comes in 2 payments $73K each (Nov/Mar)</t>
        </r>
      </text>
    </comment>
    <comment ref="E49" authorId="1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$95-110/mo</t>
        </r>
      </text>
    </comment>
  </commentList>
</comments>
</file>

<file path=xl/comments18.xml><?xml version="1.0" encoding="utf-8"?>
<comments xmlns="http://schemas.openxmlformats.org/spreadsheetml/2006/main">
  <authors>
    <author>beth</author>
  </authors>
  <commentList>
    <comment ref="N2" authorId="0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Policy renews / 25% down + 1st mo.  Forecast abd budget fy13 should include a5% escalator.
</t>
        </r>
      </text>
    </comment>
    <comment ref="O5" authorId="0">
      <text>
        <r>
          <rPr>
            <b/>
            <sz val="8"/>
            <rFont val="Tahoma"/>
            <family val="0"/>
          </rPr>
          <t xml:space="preserve">beth:  last time we paid $4475.  Likely renewal will increase.  Forecast this # to be around 5000 
</t>
        </r>
      </text>
    </comment>
    <comment ref="O6" authorId="0">
      <text>
        <r>
          <rPr>
            <b/>
            <sz val="8"/>
            <rFont val="Tahoma"/>
            <family val="0"/>
          </rPr>
          <t>beth
we paid $4052 on Sep 11.  Will likely increase.  Forecast $4500 (max)</t>
        </r>
      </text>
    </comment>
    <comment ref="K4" authorId="0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When /forcaseting fy12 or budgeting for FY13 we should increase by 5%. In Fy 11 we paid $4445. FY 12 will be what it is.  Escalate that by 5% for FY13.
</t>
        </r>
      </text>
    </comment>
  </commentList>
</comments>
</file>

<file path=xl/comments2.xml><?xml version="1.0" encoding="utf-8"?>
<comments xmlns="http://schemas.openxmlformats.org/spreadsheetml/2006/main">
  <authors>
    <author>beth</author>
  </authors>
  <commentList>
    <comment ref="B4" authorId="0">
      <text>
        <r>
          <rPr>
            <b/>
            <sz val="8"/>
            <rFont val="Tahoma"/>
            <family val="0"/>
          </rPr>
          <t>beth:
$253K goal, $228K net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F - 300K goal (270K net)
W - 100K goal (90K net)
Sp- 300K goal (270K net)
Sr - 100K goal (90knet)
All mailers + all unsolicted = $83,881</t>
        </r>
      </text>
    </comment>
    <comment ref="B3" authorId="0">
      <text>
        <r>
          <rPr>
            <b/>
            <sz val="8"/>
            <rFont val="Tahoma"/>
            <family val="0"/>
          </rPr>
          <t>beth:
$253K goal, $228K net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0"/>
          </rPr>
          <t>beth:
$253K goal, $228K net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beth:
$253K goal, $228K net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Beth</author>
  </authors>
  <commentList>
    <comment ref="B41" authorId="0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Was at $18,200 with no details.  Sorted out the 4 known maint contracts (totaling $6100) and left the rest of this $12,100 unidentified money in the equation. </t>
        </r>
      </text>
    </comment>
    <comment ref="B10" authorId="0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Beth:
Was at $18,200 with no details.  Sorted out the 4 known maint contracts (totaling $6100) and left the rest of this $12,100 unidentified money in the equation. </t>
        </r>
      </text>
    </comment>
  </commentList>
</comments>
</file>

<file path=xl/comments45.xml><?xml version="1.0" encoding="utf-8"?>
<comments xmlns="http://schemas.openxmlformats.org/spreadsheetml/2006/main">
  <authors>
    <author>Beth</author>
  </authors>
  <commentList>
    <comment ref="D23" authorId="0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#10s - $3000
#9s - $2500
Pledge forms - $900
T/Y gift env - $250</t>
        </r>
      </text>
    </comment>
    <comment ref="D21" authorId="0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Bulk $3K
Mailers $5K
T/Y gift postage $6K
Sppls - $800
Bulk permit $200</t>
        </r>
      </text>
    </comment>
    <comment ref="D19" authorId="0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Blackbaud (RE) - $4412
Security Metrics - $100
Netbooks (3)- $900
IT hrs - 16 @ $50 - $800
Digital Doc SW - $200
Total $6412
</t>
        </r>
      </text>
    </comment>
    <comment ref="D22" authorId="0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flat from fy2012</t>
        </r>
      </text>
    </comment>
    <comment ref="D25" authorId="0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Dev Asst $20K
Overnight Sup - $2146</t>
        </r>
      </text>
    </comment>
    <comment ref="D20" authorId="0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Vounteer awards for banquet</t>
        </r>
      </text>
    </comment>
  </commentList>
</comments>
</file>

<file path=xl/comments9.xml><?xml version="1.0" encoding="utf-8"?>
<comments xmlns="http://schemas.openxmlformats.org/spreadsheetml/2006/main">
  <authors>
    <author>Beth</author>
  </authors>
  <commentList>
    <comment ref="H2" authorId="0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Walter expenses
</t>
        </r>
      </text>
    </comment>
    <comment ref="F2" authorId="0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Storage center rent
</t>
        </r>
      </text>
    </comment>
    <comment ref="L2" authorId="0">
      <text>
        <r>
          <rPr>
            <b/>
            <sz val="8"/>
            <rFont val="Tahoma"/>
            <family val="0"/>
          </rPr>
          <t>Beth:</t>
        </r>
        <r>
          <rPr>
            <sz val="8"/>
            <rFont val="Tahoma"/>
            <family val="0"/>
          </rPr>
          <t xml:space="preserve">
storage center rent
</t>
        </r>
      </text>
    </comment>
  </commentList>
</comments>
</file>

<file path=xl/sharedStrings.xml><?xml version="1.0" encoding="utf-8"?>
<sst xmlns="http://schemas.openxmlformats.org/spreadsheetml/2006/main" count="1424" uniqueCount="524">
  <si>
    <t>BOARD APPROVED</t>
  </si>
  <si>
    <t>FY2010</t>
  </si>
  <si>
    <t>FY2011</t>
  </si>
  <si>
    <t>Contributions</t>
  </si>
  <si>
    <t>Circle</t>
  </si>
  <si>
    <t>Special Events - Income</t>
  </si>
  <si>
    <t>Development - projects</t>
  </si>
  <si>
    <t>Grants Received</t>
  </si>
  <si>
    <t>CPB  Digital Grant</t>
  </si>
  <si>
    <t>Sales</t>
  </si>
  <si>
    <t>Underwriting</t>
  </si>
  <si>
    <t>Sub-Carrier</t>
  </si>
  <si>
    <t>Book &amp; Record Sale</t>
  </si>
  <si>
    <t>Other Revenue</t>
  </si>
  <si>
    <t>HD- 2</t>
  </si>
  <si>
    <t>HD - 4</t>
  </si>
  <si>
    <t>Total (new) revenue - FY11</t>
  </si>
  <si>
    <t>FY10 cash surplus - HD upgrd</t>
  </si>
  <si>
    <t>FY10 cash surplus - Antenna</t>
  </si>
  <si>
    <t>Total surplus allocated</t>
  </si>
  <si>
    <t>Grand Total (revenue&amp;surplus)</t>
  </si>
  <si>
    <t>Non-Discretionary Cash Exp</t>
  </si>
  <si>
    <t>Bank Charges</t>
  </si>
  <si>
    <t>Computer Expense</t>
  </si>
  <si>
    <t>Dues</t>
  </si>
  <si>
    <t>Engineering</t>
  </si>
  <si>
    <t>HD - 2 + HD 4</t>
  </si>
  <si>
    <t>Insurance</t>
  </si>
  <si>
    <t>ISP</t>
  </si>
  <si>
    <t>Debt Service</t>
  </si>
  <si>
    <t>Legal Fees</t>
  </si>
  <si>
    <t>Office Expense</t>
  </si>
  <si>
    <t>Other Taxes &amp; Fees</t>
  </si>
  <si>
    <t>Postage</t>
  </si>
  <si>
    <t>Premiums</t>
  </si>
  <si>
    <t>Professional Fees</t>
  </si>
  <si>
    <t xml:space="preserve">Printing </t>
  </si>
  <si>
    <t>Program Acquis.</t>
  </si>
  <si>
    <t>Rent - Tower</t>
  </si>
  <si>
    <t>Repairs &amp; Maint.</t>
  </si>
  <si>
    <t>RRC (Arbitron))</t>
  </si>
  <si>
    <t>Supplies - Broadcast</t>
  </si>
  <si>
    <t>Telephone - Studio</t>
  </si>
  <si>
    <t>Telephone - Xmtr.</t>
  </si>
  <si>
    <t>Travel</t>
  </si>
  <si>
    <t>Utilities - Studio</t>
  </si>
  <si>
    <t>Utilities - Xmtr.</t>
  </si>
  <si>
    <t>Salaries, Taxes, Benefi</t>
  </si>
  <si>
    <t>Staffing/Hiring</t>
  </si>
  <si>
    <t>Webhosting/Casting</t>
  </si>
  <si>
    <t>Reserve fund</t>
  </si>
  <si>
    <t>Total Non-Discret Exp.</t>
  </si>
  <si>
    <t>Discretionary Cash Expenditures</t>
  </si>
  <si>
    <t>Advertising</t>
  </si>
  <si>
    <t>Outreach</t>
  </si>
  <si>
    <t>Staff Development</t>
  </si>
  <si>
    <t>Program Production</t>
  </si>
  <si>
    <t>Station Functions</t>
  </si>
  <si>
    <t>Subscriptions</t>
  </si>
  <si>
    <t>Asset Acquisitions</t>
  </si>
  <si>
    <t>Total Discretionary Exp</t>
  </si>
  <si>
    <t xml:space="preserve">Total Expenses </t>
  </si>
  <si>
    <r>
      <t>EOY Surplus</t>
    </r>
    <r>
      <rPr>
        <b/>
        <sz val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Deficit</t>
    </r>
  </si>
  <si>
    <t>Sheila's budget</t>
  </si>
  <si>
    <t xml:space="preserve">Contributions  </t>
  </si>
  <si>
    <t xml:space="preserve">Oct 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</si>
  <si>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</si>
  <si>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</si>
  <si>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</si>
  <si>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</si>
  <si>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</si>
  <si>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</si>
  <si>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</si>
  <si>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</si>
  <si>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</si>
  <si>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</si>
  <si>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</si>
  <si>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All mailers and unsolicted</t>
  </si>
  <si>
    <t>TOTAL</t>
  </si>
  <si>
    <t>Circle Of Friends</t>
  </si>
  <si>
    <t>Monthly EFT</t>
  </si>
  <si>
    <t>Monthly CC Circle batches</t>
  </si>
  <si>
    <t>Special Events</t>
  </si>
  <si>
    <t xml:space="preserve"> </t>
  </si>
  <si>
    <t xml:space="preserve">Development Projects </t>
  </si>
  <si>
    <t>Amazon, Mission Fish, Commissions</t>
  </si>
  <si>
    <t>Goodsearch</t>
  </si>
  <si>
    <t>Car Donations</t>
  </si>
  <si>
    <t>Banner ads website</t>
  </si>
  <si>
    <t>Swag Shak</t>
  </si>
  <si>
    <t>Grants</t>
  </si>
  <si>
    <t>Oct</t>
  </si>
  <si>
    <t>CPB</t>
  </si>
  <si>
    <t>Subcarrier</t>
  </si>
  <si>
    <t>HD2</t>
  </si>
  <si>
    <t>HD4 - Signal lease to HCC</t>
  </si>
  <si>
    <t xml:space="preserve">Computer Expense </t>
  </si>
  <si>
    <t>Brown Engineering IT support</t>
  </si>
  <si>
    <t>Intronis (E-sureIt)</t>
  </si>
  <si>
    <t>Faronics (Deep Freeze - support/licence</t>
  </si>
  <si>
    <t>Planned Giving software (Future Focus)</t>
  </si>
  <si>
    <t>Trend Micro (virus protection) SW</t>
  </si>
  <si>
    <t>Sendio (spam) SW</t>
  </si>
  <si>
    <t>Computer Support overage</t>
  </si>
  <si>
    <t>Totals</t>
  </si>
  <si>
    <t>Mercedes:</t>
  </si>
  <si>
    <t>DUES EXPENSE</t>
  </si>
  <si>
    <t>NFCB</t>
  </si>
  <si>
    <t xml:space="preserve">Prado </t>
  </si>
  <si>
    <t>HAVA</t>
  </si>
  <si>
    <t>Soc Human Resource Mgmt</t>
  </si>
  <si>
    <t>TIBA</t>
  </si>
  <si>
    <t>NFCB 4000</t>
  </si>
  <si>
    <t>PRADO $60</t>
  </si>
  <si>
    <t>HAVA - $20</t>
  </si>
  <si>
    <t>SHRM-160</t>
  </si>
  <si>
    <t>TIBA -$75</t>
  </si>
  <si>
    <t>Engineering Expense</t>
  </si>
  <si>
    <t xml:space="preserve">Nov </t>
  </si>
  <si>
    <t>Insurance Expense</t>
  </si>
  <si>
    <t>Traveler's - Commercial / Property Package</t>
  </si>
  <si>
    <t>FCC I - Workers Comp</t>
  </si>
  <si>
    <t>Allied - Special Events</t>
  </si>
  <si>
    <t>Auto Owner's - General Liability umbrella</t>
  </si>
  <si>
    <t>Directors and Officers policy - Brown &amp; Brown</t>
  </si>
  <si>
    <t>Broadcast Liability - Walterry</t>
  </si>
  <si>
    <t>Increases due to extra equipment being covered</t>
  </si>
  <si>
    <t>ISP - studio</t>
  </si>
  <si>
    <t xml:space="preserve">ISP - Tower </t>
  </si>
  <si>
    <t>Debt Service - CAP LOAN (Mortgage)</t>
  </si>
  <si>
    <t>Bank of Tampa</t>
  </si>
  <si>
    <t>Add'l payment to PRIN</t>
  </si>
  <si>
    <t xml:space="preserve">Garvey </t>
  </si>
  <si>
    <t>Other taxes and fees</t>
  </si>
  <si>
    <t>Postage / mailing expense</t>
  </si>
  <si>
    <t>Genesis Direct</t>
  </si>
  <si>
    <t>Profesional Fees</t>
  </si>
  <si>
    <t>Printing</t>
  </si>
  <si>
    <t xml:space="preserve">Programming </t>
  </si>
  <si>
    <t>AP News Power</t>
  </si>
  <si>
    <t>AP News Desk</t>
  </si>
  <si>
    <t>AP Prime Cuts</t>
  </si>
  <si>
    <t>AP Dual User Agreement</t>
  </si>
  <si>
    <t>Brighthouse</t>
  </si>
  <si>
    <t>FSRN</t>
  </si>
  <si>
    <t>NPR Program Fees</t>
  </si>
  <si>
    <t>NPR Interconnect</t>
  </si>
  <si>
    <t>PRI - Carriage Fee (hd3)</t>
  </si>
  <si>
    <t>Tower Rent</t>
  </si>
  <si>
    <t>Repair and Maintenance</t>
  </si>
  <si>
    <t xml:space="preserve">Broadcast Supplies </t>
  </si>
  <si>
    <t>Phone - Tower</t>
  </si>
  <si>
    <t>Telephone - tower</t>
  </si>
  <si>
    <t>Utility - Studio</t>
  </si>
  <si>
    <t>TECO</t>
  </si>
  <si>
    <t>CITY of Tampa (water)</t>
  </si>
  <si>
    <t>Utility - TOWER</t>
  </si>
  <si>
    <t>Staffing</t>
  </si>
  <si>
    <t>37 signals</t>
  </si>
  <si>
    <t>Amazon</t>
  </si>
  <si>
    <t>Blue Box</t>
  </si>
  <si>
    <t>Verizon Fios (Webstream 1&amp;2)</t>
  </si>
  <si>
    <t xml:space="preserve">Bumper stickers </t>
  </si>
  <si>
    <t>Programs guides</t>
  </si>
  <si>
    <t>Retreat</t>
  </si>
  <si>
    <t>Asset Acquisition</t>
  </si>
  <si>
    <t>Fall (Oct) - 7 days (this is net&gt;)</t>
  </si>
  <si>
    <t>Winter (Feb) - 7 days  (this is net&gt;)</t>
  </si>
  <si>
    <t>Summer (June) - 7 days (this is net&gt;)</t>
  </si>
  <si>
    <t>NO EVENTS SPECIFIED FOR 2013</t>
  </si>
  <si>
    <t>Book / Record Sale - Jan '13</t>
  </si>
  <si>
    <t>HD2 Signal Lease</t>
  </si>
  <si>
    <t>HD 4 Signal Lease</t>
  </si>
  <si>
    <t>IATS</t>
  </si>
  <si>
    <t>BRAINTREE</t>
  </si>
  <si>
    <t>Heartland Payment Services</t>
  </si>
  <si>
    <t>Amex Fees</t>
  </si>
  <si>
    <t>Can increase from $7200 in 2012</t>
  </si>
  <si>
    <t>DO We INCREASE IN JANUARY?</t>
  </si>
  <si>
    <t>$15,000 Contract/Jake</t>
  </si>
  <si>
    <t>$1200 Shiftboard</t>
  </si>
  <si>
    <t>$500 Inuit</t>
  </si>
  <si>
    <t>$100 Security max</t>
  </si>
  <si>
    <t>$600 Replacement Internet/Streaming gateway</t>
  </si>
  <si>
    <t>$500 T.R.E. Software HD1</t>
  </si>
  <si>
    <t>$700- Burke Software</t>
  </si>
  <si>
    <t>$2000 - Replace 4 music office computers</t>
  </si>
  <si>
    <t>$2000- Digitizing record libary workstations</t>
  </si>
  <si>
    <t>$2000- Replace/repair brdst critical machines</t>
  </si>
  <si>
    <t>$1500- Replace 3 oldest cinoyters</t>
  </si>
  <si>
    <t>$450 replace screen monitors</t>
  </si>
  <si>
    <t>$1100 - 16 port KVM over IP Switch</t>
  </si>
  <si>
    <t>$250 upgrade router (SW)</t>
  </si>
  <si>
    <t>Beth:</t>
  </si>
  <si>
    <t xml:space="preserve">Ybor Chamber $150 </t>
  </si>
  <si>
    <t xml:space="preserve">Tampa Chamber $450 </t>
  </si>
  <si>
    <t xml:space="preserve">FAB $200 </t>
  </si>
  <si>
    <t xml:space="preserve">BMI / ASCAP </t>
  </si>
  <si>
    <t>Ybor Chamber</t>
  </si>
  <si>
    <t>Tampa Chamber</t>
  </si>
  <si>
    <t>FAB</t>
  </si>
  <si>
    <t>On air, Web, concert calendar</t>
  </si>
  <si>
    <t xml:space="preserve">Vietnam Int'l </t>
  </si>
  <si>
    <t>$34,000 Travelers</t>
  </si>
  <si>
    <t>$4646 FCCI</t>
  </si>
  <si>
    <t>$2914 Walterry</t>
  </si>
  <si>
    <t>$1600 Allied</t>
  </si>
  <si>
    <t>$4052 D&amp;O</t>
  </si>
  <si>
    <t>$4500 Auto owners</t>
  </si>
  <si>
    <t>$1,092 increases</t>
  </si>
  <si>
    <t>Total $52,804</t>
  </si>
  <si>
    <t>EVENT - tbd (Craft Beer festival?)</t>
  </si>
  <si>
    <t>DRAFT</t>
  </si>
  <si>
    <t>Brown Engineering - Studio (Bill Brown)</t>
  </si>
  <si>
    <t>Brown Engineering - IT (Jake T)</t>
  </si>
  <si>
    <t>$1,000 PRX-Sheila</t>
  </si>
  <si>
    <t>AP News Power- Due Jan</t>
  </si>
  <si>
    <t>AP News Desk- Due Feb</t>
  </si>
  <si>
    <t>AP Rrime cuts- Due Feb</t>
  </si>
  <si>
    <t>AP Duel user agreement - Due May</t>
  </si>
  <si>
    <t>$1080 -Brighthouse</t>
  </si>
  <si>
    <t>$5280 -FSRN Quarterly</t>
  </si>
  <si>
    <t>$12,000 NPR Mbship Dues Due Oct</t>
  </si>
  <si>
    <t>NPR Prgm Fees - Due Oct</t>
  </si>
  <si>
    <t>$ 7,900 NPR Inerconnect fees - Due Oct</t>
  </si>
  <si>
    <t xml:space="preserve">PRi-Carriage fees $3,500 </t>
  </si>
  <si>
    <t>MOVED PACIFICA TO DUES - GL 880</t>
  </si>
  <si>
    <t>PRX</t>
  </si>
  <si>
    <t>Main Antenna / CAM</t>
  </si>
  <si>
    <t>Aux antenna</t>
  </si>
  <si>
    <t xml:space="preserve">Sheila's budget </t>
  </si>
  <si>
    <t>$1000-Security DVR</t>
  </si>
  <si>
    <t>$500- Improve lots/dark area</t>
  </si>
  <si>
    <t>$1200 - Generator maintenance</t>
  </si>
  <si>
    <t>$18,200 General Maintenance</t>
  </si>
  <si>
    <t>$100- Fluorescent light ballast</t>
  </si>
  <si>
    <t>$600- Replacement Office phones</t>
  </si>
  <si>
    <t>$6000 HVAC repair/Maint</t>
  </si>
  <si>
    <t>Total $27,600</t>
  </si>
  <si>
    <t xml:space="preserve">REPLACEMENT CD PLAYERS </t>
  </si>
  <si>
    <t>3 REPLACEMENT TURNTABLES STANTON ST-150</t>
  </si>
  <si>
    <t>REPLACEMENT HEADPHONES</t>
  </si>
  <si>
    <t>REPLACEMENT MIC SHOCKMOUNTS AND BOOMS</t>
  </si>
  <si>
    <t>REPLACEMENT MIC CABLES</t>
  </si>
  <si>
    <t>REPLACEMENT MIC STANDS FOR LIVE STUDIO</t>
  </si>
  <si>
    <t>GENERATOR MAINTENANCE - AT STATION AND AT TRANSMITTER</t>
  </si>
  <si>
    <t>5% R&amp;M INCREASE OVER LAST YEAR</t>
  </si>
  <si>
    <t>REPLACEMENT SECURITY DVR</t>
  </si>
  <si>
    <t>6 FLUORESCENT LIGHT BALLASTS</t>
  </si>
  <si>
    <t xml:space="preserve">UNPREDICTABLE HVAC (ESTIMATED) </t>
  </si>
  <si>
    <t>REPLACEMENT OFFICE PHONES</t>
  </si>
  <si>
    <t>Kitchen sppls</t>
  </si>
  <si>
    <t>Mercedes' split out</t>
  </si>
  <si>
    <t>IMPROVE PARKING LOT LIGHTING IN DARK SPOTS</t>
  </si>
  <si>
    <t>X</t>
  </si>
  <si>
    <t>Bdg Imprvment purch</t>
  </si>
  <si>
    <t>BACKUP SYSTEM FOR OFFICE PHONES / MARATHON PHONE LINES - BACKUP FOR T-1</t>
  </si>
  <si>
    <t>Offc Machine purch</t>
  </si>
  <si>
    <t>different than MS</t>
  </si>
  <si>
    <t>REPLACEMENT ON-AIR PHONE EQUIPMENT</t>
  </si>
  <si>
    <t>Production Equ purch</t>
  </si>
  <si>
    <t>BIT SPITTER DIGITAL SIGNAL GENERATOR/ANALYZER - FOR TROUBLESHOOTING DIGITAL AUDIO</t>
  </si>
  <si>
    <t>3 LED DISPLAYS FOR AIR STUDIOS FOR EAS/CAP - FCC REQUIREMENT</t>
  </si>
  <si>
    <t>Total Asset Acquisition</t>
  </si>
  <si>
    <t>ESTIMATED UNPLANNED COST AT STUDIO AND TRANSMITTER ENDS</t>
  </si>
  <si>
    <t>HD3 CALL-IN SHOW CAPABILITY (INCLUDES INSTALL)</t>
  </si>
  <si>
    <t>How much of this is INSTALL?</t>
  </si>
  <si>
    <t>REPLACEMENT INTERNET/STREAMING GATEWAY (FAILED 6/4/12)</t>
  </si>
  <si>
    <t>Computer HW</t>
  </si>
  <si>
    <t>REPLACE 4 MUSIC OFFICE COMPUTERS</t>
  </si>
  <si>
    <t>REPLACE/REPAIR BROADCAST-CRITICAL MACHINES</t>
  </si>
  <si>
    <t>HOW MANY?</t>
  </si>
  <si>
    <t>REPLACE 3 OLDEST COMPUTERS IN BUILDING</t>
  </si>
  <si>
    <t>3 REPLACEMENT FLAT-SCREEN MONITORS</t>
  </si>
  <si>
    <t>16 PORT KVM OVER IP SWITCH</t>
  </si>
  <si>
    <t>T.R.E. SOFTWARE TO DISPLAY SHOW TITLING ON MAIN CHANNEL HD1</t>
  </si>
  <si>
    <t>Computer SW</t>
  </si>
  <si>
    <t>BURK SOFTWARE FOR TRANSMITTER X-CONNECTS - EMERGENCY SWITCHING ETC</t>
  </si>
  <si>
    <t>DIGITIZING RECORD LIBRARY WORKSTATIONS</t>
  </si>
  <si>
    <t>1 HD LISTENING STATION</t>
  </si>
  <si>
    <t>ENGINEERING LABOR FOR 5 MISSION-DRIVEN REMOTE BROADCASTS</t>
  </si>
  <si>
    <t>PRX RENEWAL (Program Acquisition Line)</t>
  </si>
  <si>
    <t>Program Acquisition</t>
  </si>
  <si>
    <t>R&amp;M</t>
  </si>
  <si>
    <t>IS this Bill Brown's time?</t>
  </si>
  <si>
    <t>WHAT MAKES UP THIS NUMBER?</t>
  </si>
  <si>
    <t>OUT-OF-BAND MONITORING OF HARRIS EQPT AND WEB STREAMING - NOTIFICATION OF FAILURES</t>
  </si>
  <si>
    <t>IS THIS A SERVICE / SUBSCRIPTION</t>
  </si>
  <si>
    <t>OUT-OF-BAND MONITORING OF EXCITER - NOTIFICATION OF FAILURES</t>
  </si>
  <si>
    <t>CABLES AND CONNECTORS</t>
  </si>
  <si>
    <t>Broadcast supplies</t>
  </si>
  <si>
    <t xml:space="preserve">2 USB TURNTABLES FOR LIBRARY CONVERSION </t>
  </si>
  <si>
    <t>1 BEHRINGER HEADPHONE AMP FOR HD LISTENING STATION</t>
  </si>
  <si>
    <t>PORTABLE HAM RADIO FOR TRANSMITTER SITE - EMERGENCY COMMUNICATIONS</t>
  </si>
  <si>
    <t>Broadcast Supplies</t>
  </si>
  <si>
    <t>RECHARGEABLE BATTERIES</t>
  </si>
  <si>
    <t>REPLACEMENT MARANTZ FIELD RECORDER</t>
  </si>
  <si>
    <t>2 MULTI-CARD READERS</t>
  </si>
  <si>
    <t>1 SWITCHABLE ATTENUATOR</t>
  </si>
  <si>
    <t>BLANK CDS</t>
  </si>
  <si>
    <t>FLASH CARDS/SD CARDS</t>
  </si>
  <si>
    <t>OFF-SITE COMPUTER IMAGE STORAGE</t>
  </si>
  <si>
    <t>Is this a service? To facilitate website photos?</t>
  </si>
  <si>
    <t>Asset's</t>
  </si>
  <si>
    <t>HD</t>
  </si>
  <si>
    <t>Computers</t>
  </si>
  <si>
    <t>Program Acq</t>
  </si>
  <si>
    <t>Unfunded $19,220</t>
  </si>
  <si>
    <t>Sheila's Budget/ $20,530</t>
  </si>
  <si>
    <t>$1500- 3-LED</t>
  </si>
  <si>
    <t>display(FCC)</t>
  </si>
  <si>
    <t>$200 Turntables</t>
  </si>
  <si>
    <t>$1000 - Replacement mics</t>
  </si>
  <si>
    <t>$300- Replacement mic cables</t>
  </si>
  <si>
    <t>$250 Replacement mic stands</t>
  </si>
  <si>
    <t>$450 Montoring equip</t>
  </si>
  <si>
    <t>$450 Exciter Monitoring</t>
  </si>
  <si>
    <t>$500 Cables &amp; Connectors</t>
  </si>
  <si>
    <t>$500- Replacement headphones</t>
  </si>
  <si>
    <t>$850 Bit spitter</t>
  </si>
  <si>
    <t>$4200 Backup system T-1</t>
  </si>
  <si>
    <t>$7500 Unplanned cost at studio/xtmr ends</t>
  </si>
  <si>
    <t>$880 Newsroom</t>
  </si>
  <si>
    <t xml:space="preserve">$450 Blank CDS </t>
  </si>
  <si>
    <t>$100 Flash cards</t>
  </si>
  <si>
    <t>$1200 Offsite computer image</t>
  </si>
  <si>
    <t>$200- Ham radio</t>
  </si>
  <si>
    <t>Repair &amp; Maintenance</t>
  </si>
  <si>
    <t>$600- Replacement Office phones - MOVED TO OFFICE EXPENSE</t>
  </si>
  <si>
    <t>Development Department Revenue</t>
  </si>
  <si>
    <t>11-12 budget</t>
  </si>
  <si>
    <t>11-12 to date</t>
  </si>
  <si>
    <t>2012-2013</t>
  </si>
  <si>
    <t xml:space="preserve">Revenue Projects </t>
  </si>
  <si>
    <t>Peace Awards or Other event</t>
  </si>
  <si>
    <t>???</t>
  </si>
  <si>
    <t>Commission</t>
  </si>
  <si>
    <t>Web Banner Ads</t>
  </si>
  <si>
    <t>GoodSearch</t>
  </si>
  <si>
    <t>sub total - projects</t>
  </si>
  <si>
    <t>sub-total underwriting</t>
  </si>
  <si>
    <t>TOTAL:  DEVELOPMENT REVENUE</t>
  </si>
  <si>
    <t>Development Department Expenses</t>
  </si>
  <si>
    <t>Item (WORKSHEET)</t>
  </si>
  <si>
    <t>Annual Estimated Cost</t>
  </si>
  <si>
    <t>Advertising (GL 845)</t>
  </si>
  <si>
    <t>Blackbaud</t>
  </si>
  <si>
    <t>Dues (GL 880)</t>
  </si>
  <si>
    <t>Number 10 Window Envelopes</t>
  </si>
  <si>
    <t>Computer related (sw licensing / equipment) (GL 866.02)</t>
  </si>
  <si>
    <t>Number 9 Return Envelopes</t>
  </si>
  <si>
    <t>Pledge Forms</t>
  </si>
  <si>
    <t>5000 Forms</t>
  </si>
  <si>
    <t>Postage - (GL 915)</t>
  </si>
  <si>
    <t xml:space="preserve">Part-Time Temp Data Entry </t>
  </si>
  <si>
    <t>90 Hours At $13.25</t>
  </si>
  <si>
    <t>Premiums - (GL 916)</t>
  </si>
  <si>
    <t>Overnight Supervisor</t>
  </si>
  <si>
    <t>162 Hours At $13.25</t>
  </si>
  <si>
    <t>Printing - (GL 918)</t>
  </si>
  <si>
    <t>Bulk Postage</t>
  </si>
  <si>
    <t>Staff development (GL 868)</t>
  </si>
  <si>
    <t>Membership Lapsed/Reminder/Tax Receipts Postage</t>
  </si>
  <si>
    <t xml:space="preserve">Staff (Salaries) </t>
  </si>
  <si>
    <t>Thank You Gift Postage</t>
  </si>
  <si>
    <t>Volunteer Award Plaques and Trophies</t>
  </si>
  <si>
    <t>Proposed Expenses</t>
  </si>
  <si>
    <t>Security Metrics Renewal</t>
  </si>
  <si>
    <t>Postage Machine Supplies</t>
  </si>
  <si>
    <t>Thank You Gift Envelope</t>
  </si>
  <si>
    <t>Bulk Mail Permit Renewal</t>
  </si>
  <si>
    <t>Premium</t>
  </si>
  <si>
    <t>REQUESTED ITEMS</t>
  </si>
  <si>
    <t>Netbook Costs-3@$300</t>
  </si>
  <si>
    <t>IT Costs - Jake Tremper-16 HOURS @ $50</t>
  </si>
  <si>
    <t>Development Assistant</t>
  </si>
  <si>
    <t>Software-digital documents</t>
  </si>
  <si>
    <t>DEI Membership</t>
  </si>
  <si>
    <t>Net Revenue - Development</t>
  </si>
  <si>
    <t>Expenses total</t>
  </si>
  <si>
    <t>Beth's split out of Sheila's Equi Budget</t>
  </si>
  <si>
    <t>Sheila's Budget/ 20,530</t>
  </si>
  <si>
    <t>$450 Blank CDS Flash cards</t>
  </si>
  <si>
    <t>event/organaization</t>
  </si>
  <si>
    <t>amount</t>
  </si>
  <si>
    <t>month</t>
  </si>
  <si>
    <t>narrative</t>
  </si>
  <si>
    <t>MLK Jr Parade</t>
  </si>
  <si>
    <t>January</t>
  </si>
  <si>
    <t>Soul Party and others join in the Tampa MKL parade</t>
  </si>
  <si>
    <t>Belmont Heights Little League</t>
  </si>
  <si>
    <t>?</t>
  </si>
  <si>
    <t>sponsorship of local Little League. We should go!</t>
  </si>
  <si>
    <t>Volunteer Banquet</t>
  </si>
  <si>
    <t>April</t>
  </si>
  <si>
    <t>thank radioactivists for their labors, give awards</t>
  </si>
  <si>
    <t>5 mission driven remotes</t>
  </si>
  <si>
    <t>ongoing</t>
  </si>
  <si>
    <t>pay for engineering costs for remote broadcasts (might be in Sheila's budget?)</t>
  </si>
  <si>
    <t>banners</t>
  </si>
  <si>
    <t>need new banners, different sizes</t>
  </si>
  <si>
    <t>volunteer geegaws, tshirts</t>
  </si>
  <si>
    <t>rewards, food for events</t>
  </si>
  <si>
    <t>2013 pocket guides</t>
  </si>
  <si>
    <t>hand them out at events, locations around the area</t>
  </si>
  <si>
    <t>bumperstickers</t>
  </si>
  <si>
    <t>used in all sorts of promotions</t>
  </si>
  <si>
    <t>2 10x10 tents</t>
  </si>
  <si>
    <t>Many of our events, including Heatwave, require tents. Ours are broken.</t>
  </si>
  <si>
    <t>WMNF swag to giveaway</t>
  </si>
  <si>
    <t>fans, leis, different items to promote the station at outreach events</t>
  </si>
  <si>
    <t xml:space="preserve">Volunteer banquet </t>
  </si>
  <si>
    <t>$11,412 Earthlink</t>
  </si>
  <si>
    <t>$360 TNCI</t>
  </si>
  <si>
    <t>$1200 ISDN Prod</t>
  </si>
  <si>
    <t xml:space="preserve">$720 - Wireless Remote  </t>
  </si>
  <si>
    <t>Earthlink</t>
  </si>
  <si>
    <t>TNCI  (ISDN LD)</t>
  </si>
  <si>
    <t>Verizon (ISDN)</t>
  </si>
  <si>
    <t>Verizon (wireless remote)</t>
  </si>
  <si>
    <t/>
  </si>
  <si>
    <t>Budget $7500</t>
  </si>
  <si>
    <t>Webhosting/Webcasting</t>
  </si>
  <si>
    <t>Phone  - Studio</t>
  </si>
  <si>
    <t>1 Behringer headphone amp for HD listening station $80.00</t>
  </si>
  <si>
    <t>1 HD listening station $250</t>
  </si>
  <si>
    <t>$3,500 HD3 Call in show capability (includes Install)</t>
  </si>
  <si>
    <t>(SHEILA's BUDGET ONLY)</t>
  </si>
  <si>
    <t>Sheila's Budget(total $12050)</t>
  </si>
  <si>
    <t>Is there labor included? How much?</t>
  </si>
  <si>
    <t>outreach</t>
  </si>
  <si>
    <t>OUTREACH</t>
  </si>
  <si>
    <t>$1,250 Cost for five remotes</t>
  </si>
  <si>
    <t>$150- MLK Parade</t>
  </si>
  <si>
    <t>$500 Belmont Heights Little League</t>
  </si>
  <si>
    <t xml:space="preserve"> $400- Banners</t>
  </si>
  <si>
    <t>$300 Volunteer geegaws, tshirts</t>
  </si>
  <si>
    <t>$250- Tents</t>
  </si>
  <si>
    <t>$100 Swag giveaways</t>
  </si>
  <si>
    <t>Station Function</t>
  </si>
  <si>
    <t>Department</t>
  </si>
  <si>
    <t>Amt</t>
  </si>
  <si>
    <t>GL#</t>
  </si>
  <si>
    <t>TOTAL SHEILA BUDGET</t>
  </si>
  <si>
    <t>$4450 Blackbaud</t>
  </si>
  <si>
    <t>$840 Intronics</t>
  </si>
  <si>
    <t>$200 Faronics</t>
  </si>
  <si>
    <t>Upgrade router - WIFI</t>
  </si>
  <si>
    <t>Security Metrix</t>
  </si>
  <si>
    <t>Raiser's Edge support (Membership/ Dev)</t>
  </si>
  <si>
    <t>Shiftboard Support (Volunteer)</t>
  </si>
  <si>
    <t>Intuit (Quickbooks) Support (Business office)</t>
  </si>
  <si>
    <t>NPR Affiliate fee ($12K SEE DUES)</t>
  </si>
  <si>
    <t>Pacifica Affiliate ($7K- SEE DUES)</t>
  </si>
  <si>
    <t>NPR Dgtl Svcs ($8K SEE WEBHOST)</t>
  </si>
  <si>
    <t>NPR Dues $12000 (moved from Programming)</t>
  </si>
  <si>
    <t>Pacifica $7425 (moved from Programming)</t>
  </si>
  <si>
    <t>BJ's Whiolesale $60</t>
  </si>
  <si>
    <t>BJ's Warehouse</t>
  </si>
  <si>
    <t>NPR Affiliate fee</t>
  </si>
  <si>
    <t>Pacifica Affliate Fee</t>
  </si>
  <si>
    <t>BMI/ASCAP$1100</t>
  </si>
  <si>
    <t>DO WE NEED TO INCREASE IN JANUARY 2013 ??</t>
  </si>
  <si>
    <t xml:space="preserve">1 Behringer headphone amp for HD listening station </t>
  </si>
  <si>
    <t xml:space="preserve">1 HD listening station </t>
  </si>
  <si>
    <t>HD3 Call in show capability (includes Install)</t>
  </si>
  <si>
    <t>Per Gene change to 5K</t>
  </si>
  <si>
    <t>Station Functions (GL 937)</t>
  </si>
  <si>
    <t>Development Exchange</t>
  </si>
  <si>
    <t>Dev. Exg (DEI) $2000</t>
  </si>
  <si>
    <t>$5000 - Thk You postage (915.5)</t>
  </si>
  <si>
    <t>$5000 - Mailers postage (915.5)</t>
  </si>
  <si>
    <t>$3000 - bulk postage (915.5)</t>
  </si>
  <si>
    <t>$2000 - Admin postage (915.6</t>
  </si>
  <si>
    <t>$2000 - genesis direct (915.5)</t>
  </si>
  <si>
    <t>$1200 - eblast (915.5)</t>
  </si>
  <si>
    <t>$1800 - misc unspecified (915.5</t>
  </si>
  <si>
    <t>All mailers, t/y gifts, bulk</t>
  </si>
  <si>
    <t>eblasts (development)</t>
  </si>
  <si>
    <t xml:space="preserve">Admin postage </t>
  </si>
  <si>
    <t>unspecified mailers (develep)</t>
  </si>
  <si>
    <t>Pledge forms - $900</t>
  </si>
  <si>
    <t>T/Y gift env - $250</t>
  </si>
  <si>
    <t># 10s - $3000</t>
  </si>
  <si>
    <t># 9s - $2500</t>
  </si>
  <si>
    <t>ticket envelopes $400</t>
  </si>
  <si>
    <t>#10 envelopes (for devl'p)</t>
  </si>
  <si>
    <t># 9 envelopes</t>
  </si>
  <si>
    <t>Pledge forms</t>
  </si>
  <si>
    <t>T/Y gift envelopes</t>
  </si>
  <si>
    <t>Sp Ev ticket envelopes</t>
  </si>
  <si>
    <t>PRI Affiliate Fee</t>
  </si>
  <si>
    <t>Beth's version</t>
  </si>
  <si>
    <t>Asset</t>
  </si>
  <si>
    <t>Computer</t>
  </si>
  <si>
    <t>Kitchen Sppls</t>
  </si>
  <si>
    <t>NPR - Digital Web Services</t>
  </si>
  <si>
    <t>Reserve Acct  @ 1.5% revenue</t>
  </si>
  <si>
    <t>Unspecified training / conferences</t>
  </si>
  <si>
    <t>Other Exp</t>
  </si>
  <si>
    <t>PRI - Pub Radio Int'l Affiliation Fee (see DUES)</t>
  </si>
  <si>
    <t xml:space="preserve"> PRI (HD2)Affiliation fee $3,500- mived to dues</t>
  </si>
  <si>
    <t>Schedule of increase</t>
  </si>
  <si>
    <t>Need:</t>
  </si>
  <si>
    <t>Propose to have Dev Comm/BoD take ownership of large annual event.</t>
  </si>
  <si>
    <t>HD Expense</t>
  </si>
  <si>
    <t>Office Supplies</t>
  </si>
  <si>
    <t>ON-AIR PHONE EQUIPMENT</t>
  </si>
  <si>
    <t>Includes Ad Valorem, Solicitation license &amp; Annual rept filing</t>
  </si>
  <si>
    <t>Emerson/ Aistron / hartline / mcmullen</t>
  </si>
  <si>
    <t>Beth split out (sheila's list in green)</t>
  </si>
  <si>
    <t>Earth's Best ($80/mo + rats)</t>
  </si>
  <si>
    <t>Airstron HVAC maint contract</t>
  </si>
  <si>
    <t>Emerson Network (UPS maint contract)</t>
  </si>
  <si>
    <t>McMullen HVAC</t>
  </si>
  <si>
    <t>APM Affiliate Fee</t>
  </si>
  <si>
    <t>APM Affiliate $2850</t>
  </si>
  <si>
    <t>APM carraige fee $2650</t>
  </si>
  <si>
    <t>American Public Media - programming carraige fee</t>
  </si>
  <si>
    <t>Hartline Alarm Monitoring</t>
  </si>
  <si>
    <t xml:space="preserve">Hartline </t>
  </si>
  <si>
    <t>LMS Video Recording Sys: Tricast system, switcher, mgr etc</t>
  </si>
  <si>
    <t>LMS Video Recording System</t>
  </si>
  <si>
    <t>Next year (2014):add Member services $2000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</si>
</sst>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&quot;$&quot;#,##0.00"/>
    <numFmt numFmtId="166" formatCode="&quot;$&quot;#,##0.00;[Red]&quot;$&quot;#,##0.00"/>
    <numFmt numFmtId="167" formatCode="0;[Red]0"/>
    <numFmt numFmtId="168" formatCode="&quot;$&quot;#,##0"/>
    <numFmt numFmtId="169" formatCode="&quot;$&quot;#,##0.000;[Red]&quot;$&quot;#,##0.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8"/>
      <name val="Tahoma"/>
      <family val="2"/>
    </font>
    <font>
      <b/>
      <sz val="10"/>
      <name val="Tahoma"/>
      <family val="0"/>
    </font>
    <font>
      <sz val="10"/>
      <name val="Tahoma"/>
      <family val="0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53"/>
      <name val="Arial"/>
      <family val="0"/>
    </font>
    <font>
      <sz val="12"/>
      <color indexed="1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21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Alignment="1">
      <alignment/>
    </xf>
    <xf numFmtId="8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0" fontId="0" fillId="0" borderId="1" xfId="0" applyBorder="1" applyAlignment="1">
      <alignment wrapText="1"/>
    </xf>
    <xf numFmtId="8" fontId="4" fillId="0" borderId="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0" fontId="0" fillId="0" borderId="1" xfId="0" applyFont="1" applyBorder="1" applyAlignment="1">
      <alignment shrinkToFit="1"/>
    </xf>
    <xf numFmtId="8" fontId="0" fillId="0" borderId="1" xfId="0" applyNumberFormat="1" applyFont="1" applyBorder="1" applyAlignment="1">
      <alignment shrinkToFit="1"/>
    </xf>
    <xf numFmtId="8" fontId="5" fillId="2" borderId="1" xfId="0" applyNumberFormat="1" applyFont="1" applyFill="1" applyBorder="1" applyAlignment="1">
      <alignment/>
    </xf>
    <xf numFmtId="8" fontId="5" fillId="3" borderId="1" xfId="0" applyNumberFormat="1" applyFont="1" applyFill="1" applyBorder="1" applyAlignment="1">
      <alignment/>
    </xf>
    <xf numFmtId="8" fontId="5" fillId="4" borderId="1" xfId="0" applyNumberFormat="1" applyFont="1" applyFill="1" applyBorder="1" applyAlignment="1">
      <alignment/>
    </xf>
    <xf numFmtId="165" fontId="0" fillId="3" borderId="0" xfId="0" applyNumberFormat="1" applyFill="1" applyAlignment="1">
      <alignment/>
    </xf>
    <xf numFmtId="8" fontId="5" fillId="0" borderId="1" xfId="0" applyNumberFormat="1" applyFont="1" applyBorder="1" applyAlignment="1">
      <alignment/>
    </xf>
    <xf numFmtId="8" fontId="0" fillId="0" borderId="2" xfId="0" applyNumberFormat="1" applyFont="1" applyBorder="1" applyAlignment="1">
      <alignment shrinkToFit="1"/>
    </xf>
    <xf numFmtId="8" fontId="5" fillId="0" borderId="2" xfId="0" applyNumberFormat="1" applyFont="1" applyBorder="1" applyAlignment="1">
      <alignment/>
    </xf>
    <xf numFmtId="0" fontId="0" fillId="0" borderId="3" xfId="0" applyFont="1" applyBorder="1" applyAlignment="1">
      <alignment shrinkToFit="1"/>
    </xf>
    <xf numFmtId="8" fontId="0" fillId="0" borderId="0" xfId="0" applyNumberFormat="1" applyFont="1" applyBorder="1" applyAlignment="1">
      <alignment shrinkToFit="1"/>
    </xf>
    <xf numFmtId="8" fontId="5" fillId="0" borderId="0" xfId="0" applyNumberFormat="1" applyFont="1" applyBorder="1" applyAlignment="1">
      <alignment/>
    </xf>
    <xf numFmtId="8" fontId="0" fillId="0" borderId="4" xfId="0" applyNumberFormat="1" applyFont="1" applyBorder="1" applyAlignment="1">
      <alignment shrinkToFit="1"/>
    </xf>
    <xf numFmtId="8" fontId="5" fillId="0" borderId="4" xfId="0" applyNumberFormat="1" applyFont="1" applyBorder="1" applyAlignment="1">
      <alignment/>
    </xf>
    <xf numFmtId="8" fontId="0" fillId="0" borderId="5" xfId="0" applyNumberFormat="1" applyFont="1" applyBorder="1" applyAlignment="1">
      <alignment shrinkToFit="1"/>
    </xf>
    <xf numFmtId="8" fontId="5" fillId="0" borderId="5" xfId="0" applyNumberFormat="1" applyFont="1" applyBorder="1" applyAlignment="1">
      <alignment/>
    </xf>
    <xf numFmtId="165" fontId="0" fillId="3" borderId="6" xfId="0" applyNumberFormat="1" applyFill="1" applyBorder="1" applyAlignment="1">
      <alignment/>
    </xf>
    <xf numFmtId="0" fontId="4" fillId="0" borderId="1" xfId="0" applyFont="1" applyBorder="1" applyAlignment="1">
      <alignment shrinkToFit="1"/>
    </xf>
    <xf numFmtId="8" fontId="6" fillId="0" borderId="7" xfId="0" applyNumberFormat="1" applyFont="1" applyBorder="1" applyAlignment="1">
      <alignment/>
    </xf>
    <xf numFmtId="165" fontId="4" fillId="5" borderId="0" xfId="0" applyNumberFormat="1" applyFont="1" applyFill="1" applyAlignment="1">
      <alignment/>
    </xf>
    <xf numFmtId="8" fontId="4" fillId="0" borderId="1" xfId="0" applyNumberFormat="1" applyFont="1" applyBorder="1" applyAlignment="1">
      <alignment shrinkToFit="1"/>
    </xf>
    <xf numFmtId="8" fontId="6" fillId="0" borderId="1" xfId="0" applyNumberFormat="1" applyFont="1" applyBorder="1" applyAlignment="1">
      <alignment/>
    </xf>
    <xf numFmtId="8" fontId="0" fillId="0" borderId="8" xfId="0" applyNumberFormat="1" applyFont="1" applyBorder="1" applyAlignment="1">
      <alignment shrinkToFit="1"/>
    </xf>
    <xf numFmtId="8" fontId="5" fillId="0" borderId="8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8" fontId="0" fillId="0" borderId="7" xfId="0" applyNumberFormat="1" applyFont="1" applyBorder="1" applyAlignment="1">
      <alignment shrinkToFit="1"/>
    </xf>
    <xf numFmtId="8" fontId="4" fillId="0" borderId="9" xfId="0" applyNumberFormat="1" applyFont="1" applyBorder="1" applyAlignment="1">
      <alignment shrinkToFit="1"/>
    </xf>
    <xf numFmtId="8" fontId="6" fillId="0" borderId="9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8" fontId="0" fillId="0" borderId="7" xfId="0" applyNumberFormat="1" applyBorder="1" applyAlignment="1">
      <alignment/>
    </xf>
    <xf numFmtId="8" fontId="0" fillId="0" borderId="1" xfId="0" applyNumberFormat="1" applyFont="1" applyFill="1" applyBorder="1" applyAlignment="1">
      <alignment shrinkToFit="1"/>
    </xf>
    <xf numFmtId="8" fontId="5" fillId="0" borderId="1" xfId="0" applyNumberFormat="1" applyFont="1" applyFill="1" applyBorder="1" applyAlignment="1">
      <alignment/>
    </xf>
    <xf numFmtId="165" fontId="0" fillId="3" borderId="0" xfId="0" applyNumberFormat="1" applyFont="1" applyFill="1" applyAlignment="1">
      <alignment/>
    </xf>
    <xf numFmtId="165" fontId="0" fillId="5" borderId="0" xfId="0" applyNumberFormat="1" applyFill="1" applyAlignment="1">
      <alignment/>
    </xf>
    <xf numFmtId="8" fontId="0" fillId="0" borderId="1" xfId="0" applyNumberFormat="1" applyFont="1" applyFill="1" applyBorder="1" applyAlignment="1">
      <alignment shrinkToFit="1"/>
    </xf>
    <xf numFmtId="8" fontId="0" fillId="0" borderId="8" xfId="0" applyNumberFormat="1" applyFont="1" applyFill="1" applyBorder="1" applyAlignment="1">
      <alignment shrinkToFit="1"/>
    </xf>
    <xf numFmtId="8" fontId="5" fillId="0" borderId="8" xfId="0" applyNumberFormat="1" applyFont="1" applyFill="1" applyBorder="1" applyAlignment="1">
      <alignment/>
    </xf>
    <xf numFmtId="8" fontId="4" fillId="0" borderId="7" xfId="0" applyNumberFormat="1" applyFont="1" applyFill="1" applyBorder="1" applyAlignment="1">
      <alignment shrinkToFit="1"/>
    </xf>
    <xf numFmtId="8" fontId="4" fillId="0" borderId="7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0" fillId="0" borderId="0" xfId="0" applyFont="1" applyAlignment="1">
      <alignment shrinkToFit="1"/>
    </xf>
    <xf numFmtId="8" fontId="4" fillId="0" borderId="0" xfId="0" applyNumberFormat="1" applyFont="1" applyFill="1" applyAlignment="1">
      <alignment shrinkToFit="1"/>
    </xf>
    <xf numFmtId="0" fontId="4" fillId="0" borderId="0" xfId="0" applyFont="1" applyAlignment="1">
      <alignment shrinkToFit="1"/>
    </xf>
    <xf numFmtId="8" fontId="0" fillId="0" borderId="0" xfId="0" applyNumberFormat="1" applyFill="1" applyAlignment="1">
      <alignment/>
    </xf>
    <xf numFmtId="8" fontId="5" fillId="2" borderId="8" xfId="0" applyNumberFormat="1" applyFont="1" applyFill="1" applyBorder="1" applyAlignment="1">
      <alignment/>
    </xf>
    <xf numFmtId="8" fontId="0" fillId="0" borderId="0" xfId="0" applyNumberFormat="1" applyFont="1" applyAlignment="1">
      <alignment shrinkToFit="1"/>
    </xf>
    <xf numFmtId="8" fontId="4" fillId="0" borderId="11" xfId="0" applyNumberFormat="1" applyFont="1" applyBorder="1" applyAlignment="1">
      <alignment shrinkToFit="1"/>
    </xf>
    <xf numFmtId="8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8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66" fontId="0" fillId="6" borderId="0" xfId="0" applyNumberFormat="1" applyFill="1" applyAlignment="1">
      <alignment/>
    </xf>
    <xf numFmtId="0" fontId="0" fillId="7" borderId="0" xfId="0" applyFill="1" applyAlignment="1">
      <alignment/>
    </xf>
    <xf numFmtId="0" fontId="4" fillId="0" borderId="0" xfId="0" applyFont="1" applyAlignment="1">
      <alignment horizontal="center"/>
    </xf>
    <xf numFmtId="44" fontId="0" fillId="0" borderId="0" xfId="17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44" fontId="0" fillId="0" borderId="12" xfId="17" applyBorder="1" applyAlignment="1">
      <alignment/>
    </xf>
    <xf numFmtId="0" fontId="0" fillId="7" borderId="12" xfId="0" applyFill="1" applyBorder="1" applyAlignment="1">
      <alignment/>
    </xf>
    <xf numFmtId="3" fontId="0" fillId="0" borderId="12" xfId="0" applyNumberFormat="1" applyBorder="1" applyAlignment="1">
      <alignment/>
    </xf>
    <xf numFmtId="44" fontId="4" fillId="0" borderId="13" xfId="17" applyFont="1" applyBorder="1" applyAlignment="1">
      <alignment/>
    </xf>
    <xf numFmtId="0" fontId="0" fillId="0" borderId="0" xfId="0" applyFill="1" applyAlignment="1">
      <alignment/>
    </xf>
    <xf numFmtId="37" fontId="4" fillId="0" borderId="0" xfId="17" applyNumberFormat="1" applyFont="1" applyBorder="1" applyAlignment="1">
      <alignment/>
    </xf>
    <xf numFmtId="44" fontId="4" fillId="0" borderId="14" xfId="0" applyNumberFormat="1" applyFont="1" applyBorder="1" applyAlignment="1">
      <alignment/>
    </xf>
    <xf numFmtId="0" fontId="4" fillId="7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2" fontId="4" fillId="7" borderId="0" xfId="17" applyNumberFormat="1" applyFont="1" applyFill="1" applyAlignment="1">
      <alignment/>
    </xf>
    <xf numFmtId="0" fontId="0" fillId="7" borderId="0" xfId="0" applyFont="1" applyFill="1" applyAlignment="1">
      <alignment/>
    </xf>
    <xf numFmtId="3" fontId="4" fillId="7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7" borderId="0" xfId="0" applyFill="1" applyBorder="1" applyAlignment="1">
      <alignment/>
    </xf>
    <xf numFmtId="0" fontId="0" fillId="0" borderId="0" xfId="0" applyFill="1" applyBorder="1" applyAlignment="1">
      <alignment/>
    </xf>
    <xf numFmtId="44" fontId="4" fillId="0" borderId="14" xfId="17" applyFont="1" applyBorder="1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3" fontId="4" fillId="0" borderId="14" xfId="17" applyNumberFormat="1" applyFont="1" applyBorder="1" applyAlignment="1">
      <alignment/>
    </xf>
    <xf numFmtId="3" fontId="0" fillId="7" borderId="0" xfId="0" applyNumberForma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17" applyNumberFormat="1" applyFont="1" applyAlignment="1">
      <alignment/>
    </xf>
    <xf numFmtId="3" fontId="4" fillId="7" borderId="14" xfId="17" applyNumberFormat="1" applyFont="1" applyFill="1" applyBorder="1" applyAlignment="1">
      <alignment/>
    </xf>
    <xf numFmtId="3" fontId="4" fillId="7" borderId="0" xfId="17" applyNumberFormat="1" applyFont="1" applyFill="1" applyBorder="1" applyAlignment="1">
      <alignment/>
    </xf>
    <xf numFmtId="0" fontId="4" fillId="7" borderId="0" xfId="0" applyFont="1" applyFill="1" applyAlignment="1">
      <alignment horizontal="center"/>
    </xf>
    <xf numFmtId="165" fontId="0" fillId="7" borderId="0" xfId="0" applyNumberFormat="1" applyFill="1" applyAlignment="1">
      <alignment/>
    </xf>
    <xf numFmtId="0" fontId="0" fillId="8" borderId="0" xfId="0" applyFill="1" applyAlignment="1">
      <alignment/>
    </xf>
    <xf numFmtId="0" fontId="0" fillId="0" borderId="0" xfId="0" applyAlignment="1" quotePrefix="1">
      <alignment/>
    </xf>
    <xf numFmtId="3" fontId="0" fillId="0" borderId="0" xfId="0" applyNumberFormat="1" applyFill="1" applyAlignment="1">
      <alignment/>
    </xf>
    <xf numFmtId="165" fontId="0" fillId="0" borderId="0" xfId="0" applyNumberFormat="1" applyBorder="1" applyAlignment="1">
      <alignment/>
    </xf>
    <xf numFmtId="0" fontId="0" fillId="8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Border="1" applyAlignment="1">
      <alignment/>
    </xf>
    <xf numFmtId="0" fontId="0" fillId="7" borderId="0" xfId="0" applyFill="1" applyAlignment="1">
      <alignment horizontal="center"/>
    </xf>
    <xf numFmtId="42" fontId="4" fillId="0" borderId="0" xfId="17" applyNumberFormat="1" applyFont="1" applyAlignment="1">
      <alignment/>
    </xf>
    <xf numFmtId="0" fontId="4" fillId="7" borderId="0" xfId="0" applyFont="1" applyFill="1" applyAlignment="1">
      <alignment horizontal="left"/>
    </xf>
    <xf numFmtId="0" fontId="0" fillId="0" borderId="12" xfId="0" applyFont="1" applyBorder="1" applyAlignment="1">
      <alignment/>
    </xf>
    <xf numFmtId="0" fontId="0" fillId="7" borderId="12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44" fontId="4" fillId="0" borderId="0" xfId="17" applyFont="1" applyBorder="1" applyAlignment="1">
      <alignment/>
    </xf>
    <xf numFmtId="44" fontId="4" fillId="7" borderId="0" xfId="0" applyNumberFormat="1" applyFont="1" applyFill="1" applyBorder="1" applyAlignment="1">
      <alignment/>
    </xf>
    <xf numFmtId="0" fontId="4" fillId="7" borderId="0" xfId="0" applyFont="1" applyFill="1" applyBorder="1" applyAlignment="1">
      <alignment/>
    </xf>
    <xf numFmtId="44" fontId="4" fillId="7" borderId="0" xfId="17" applyFont="1" applyFill="1" applyAlignment="1">
      <alignment/>
    </xf>
    <xf numFmtId="3" fontId="0" fillId="0" borderId="0" xfId="0" applyNumberFormat="1" applyAlignment="1">
      <alignment horizontal="center"/>
    </xf>
    <xf numFmtId="3" fontId="4" fillId="7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166" fontId="0" fillId="5" borderId="0" xfId="0" applyNumberFormat="1" applyFont="1" applyFill="1" applyAlignment="1">
      <alignment/>
    </xf>
    <xf numFmtId="166" fontId="0" fillId="5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4" fillId="0" borderId="11" xfId="0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6" fontId="0" fillId="0" borderId="11" xfId="0" applyNumberForma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9" borderId="0" xfId="0" applyFont="1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165" fontId="14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left"/>
    </xf>
    <xf numFmtId="165" fontId="15" fillId="0" borderId="0" xfId="0" applyNumberFormat="1" applyFont="1" applyFill="1" applyAlignment="1">
      <alignment/>
    </xf>
    <xf numFmtId="165" fontId="1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165" fontId="4" fillId="0" borderId="16" xfId="0" applyNumberFormat="1" applyFont="1" applyBorder="1" applyAlignment="1">
      <alignment/>
    </xf>
    <xf numFmtId="0" fontId="0" fillId="0" borderId="0" xfId="0" applyAlignment="1">
      <alignment horizontal="left"/>
    </xf>
    <xf numFmtId="16" fontId="4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4" fillId="11" borderId="0" xfId="0" applyFont="1" applyFill="1" applyAlignment="1">
      <alignment/>
    </xf>
    <xf numFmtId="0" fontId="0" fillId="11" borderId="0" xfId="0" applyFill="1" applyAlignment="1">
      <alignment/>
    </xf>
    <xf numFmtId="165" fontId="0" fillId="11" borderId="0" xfId="0" applyNumberFormat="1" applyFill="1" applyAlignment="1">
      <alignment/>
    </xf>
    <xf numFmtId="0" fontId="18" fillId="11" borderId="0" xfId="0" applyFont="1" applyFill="1" applyAlignment="1">
      <alignment/>
    </xf>
    <xf numFmtId="165" fontId="0" fillId="10" borderId="0" xfId="0" applyNumberFormat="1" applyFill="1" applyAlignment="1">
      <alignment/>
    </xf>
    <xf numFmtId="0" fontId="4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19" fillId="0" borderId="0" xfId="0" applyFont="1" applyAlignment="1">
      <alignment/>
    </xf>
    <xf numFmtId="6" fontId="20" fillId="0" borderId="0" xfId="0" applyNumberFormat="1" applyFont="1" applyAlignment="1">
      <alignment/>
    </xf>
    <xf numFmtId="0" fontId="0" fillId="0" borderId="17" xfId="0" applyBorder="1" applyAlignment="1">
      <alignment/>
    </xf>
    <xf numFmtId="44" fontId="4" fillId="0" borderId="16" xfId="17" applyFont="1" applyBorder="1" applyAlignment="1">
      <alignment/>
    </xf>
    <xf numFmtId="0" fontId="0" fillId="10" borderId="0" xfId="0" applyFill="1" applyAlignment="1">
      <alignment horizontal="right"/>
    </xf>
    <xf numFmtId="165" fontId="4" fillId="10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44" fontId="0" fillId="7" borderId="0" xfId="17" applyFill="1" applyAlignment="1">
      <alignment/>
    </xf>
    <xf numFmtId="44" fontId="0" fillId="0" borderId="0" xfId="17" applyFill="1" applyAlignment="1">
      <alignment/>
    </xf>
    <xf numFmtId="44" fontId="0" fillId="0" borderId="0" xfId="17" applyAlignment="1">
      <alignment/>
    </xf>
    <xf numFmtId="44" fontId="0" fillId="0" borderId="0" xfId="17" applyFont="1" applyFill="1" applyAlignment="1">
      <alignment/>
    </xf>
    <xf numFmtId="44" fontId="4" fillId="0" borderId="14" xfId="17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2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8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4" fillId="0" borderId="0" xfId="0" applyNumberFormat="1" applyFont="1" applyAlignment="1">
      <alignment/>
    </xf>
    <xf numFmtId="0" fontId="0" fillId="0" borderId="12" xfId="0" applyFill="1" applyBorder="1" applyAlignment="1">
      <alignment/>
    </xf>
    <xf numFmtId="0" fontId="23" fillId="10" borderId="0" xfId="0" applyFont="1" applyFill="1" applyAlignment="1">
      <alignment/>
    </xf>
    <xf numFmtId="165" fontId="23" fillId="1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12" xfId="0" applyNumberFormat="1" applyBorder="1" applyAlignment="1">
      <alignment horizontal="center"/>
    </xf>
    <xf numFmtId="165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7" borderId="0" xfId="0" applyFill="1" applyAlignment="1">
      <alignment wrapText="1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0" fontId="0" fillId="3" borderId="0" xfId="0" applyFill="1" applyBorder="1" applyAlignment="1">
      <alignment/>
    </xf>
    <xf numFmtId="3" fontId="4" fillId="0" borderId="0" xfId="0" applyNumberFormat="1" applyFont="1" applyFill="1" applyAlignment="1">
      <alignment/>
    </xf>
    <xf numFmtId="44" fontId="4" fillId="0" borderId="0" xfId="17" applyFont="1" applyFill="1" applyAlignment="1">
      <alignment/>
    </xf>
    <xf numFmtId="44" fontId="4" fillId="0" borderId="13" xfId="17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/>
    </xf>
    <xf numFmtId="44" fontId="4" fillId="2" borderId="15" xfId="17" applyFont="1" applyFill="1" applyBorder="1" applyAlignment="1">
      <alignment/>
    </xf>
    <xf numFmtId="3" fontId="4" fillId="2" borderId="14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44" fontId="0" fillId="0" borderId="12" xfId="17" applyFill="1" applyBorder="1" applyAlignment="1">
      <alignment/>
    </xf>
    <xf numFmtId="1" fontId="0" fillId="0" borderId="12" xfId="0" applyNumberFormat="1" applyFill="1" applyBorder="1" applyAlignment="1">
      <alignment/>
    </xf>
    <xf numFmtId="165" fontId="4" fillId="0" borderId="0" xfId="17" applyNumberFormat="1" applyFont="1" applyFill="1" applyAlignment="1">
      <alignment/>
    </xf>
    <xf numFmtId="165" fontId="0" fillId="0" borderId="12" xfId="0" applyNumberFormat="1" applyFill="1" applyBorder="1" applyAlignment="1">
      <alignment wrapText="1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42" fontId="4" fillId="0" borderId="0" xfId="17" applyNumberFormat="1" applyFont="1" applyFill="1" applyAlignment="1">
      <alignment horizontal="center"/>
    </xf>
    <xf numFmtId="44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44" fontId="4" fillId="0" borderId="0" xfId="17" applyFont="1" applyFill="1" applyBorder="1" applyAlignment="1">
      <alignment/>
    </xf>
    <xf numFmtId="44" fontId="4" fillId="0" borderId="12" xfId="17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ill="1" applyBorder="1" applyAlignment="1">
      <alignment/>
    </xf>
    <xf numFmtId="0" fontId="0" fillId="4" borderId="0" xfId="0" applyFill="1" applyAlignment="1">
      <alignment/>
    </xf>
    <xf numFmtId="44" fontId="0" fillId="0" borderId="0" xfId="17" applyFont="1" applyFill="1" applyAlignment="1">
      <alignment/>
    </xf>
    <xf numFmtId="3" fontId="0" fillId="0" borderId="0" xfId="0" applyNumberFormat="1" applyBorder="1" applyAlignment="1">
      <alignment horizontal="center"/>
    </xf>
    <xf numFmtId="37" fontId="4" fillId="0" borderId="0" xfId="17" applyNumberFormat="1" applyFont="1" applyFill="1" applyBorder="1" applyAlignment="1">
      <alignment/>
    </xf>
    <xf numFmtId="166" fontId="0" fillId="5" borderId="12" xfId="0" applyNumberFormat="1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workbookViewId="0" topLeftCell="A40">
      <selection activeCell="F69" sqref="F69"/>
    </sheetView>
  </sheetViews>
  <sheetFormatPr defaultColWidth="9.140625" defaultRowHeight="12.75"/>
  <cols>
    <col min="1" max="1" width="36.8515625" style="0" customWidth="1"/>
    <col min="2" max="2" width="17.00390625" style="0" customWidth="1"/>
    <col min="3" max="3" width="18.421875" style="0" customWidth="1"/>
    <col min="4" max="4" width="19.00390625" style="2" customWidth="1"/>
    <col min="5" max="5" width="19.57421875" style="62" customWidth="1"/>
    <col min="6" max="6" width="22.140625" style="2" customWidth="1"/>
  </cols>
  <sheetData>
    <row r="1" spans="2:3" ht="12.75">
      <c r="B1" s="1"/>
      <c r="C1" s="1"/>
    </row>
    <row r="2" spans="2:3" ht="12.75">
      <c r="B2" s="1"/>
      <c r="C2" s="1"/>
    </row>
    <row r="3" spans="2:5" ht="12.75">
      <c r="B3" s="1"/>
      <c r="C3" s="3" t="s">
        <v>0</v>
      </c>
      <c r="D3" s="4" t="s">
        <v>0</v>
      </c>
      <c r="E3" s="124" t="s">
        <v>212</v>
      </c>
    </row>
    <row r="4" spans="1:5" ht="12.75">
      <c r="A4" s="5"/>
      <c r="B4" s="6" t="s">
        <v>1</v>
      </c>
      <c r="C4" s="6" t="s">
        <v>2</v>
      </c>
      <c r="D4" s="7">
        <v>2012</v>
      </c>
      <c r="E4" s="125">
        <v>2013</v>
      </c>
    </row>
    <row r="5" spans="1:3" ht="12.75">
      <c r="A5" s="8"/>
      <c r="B5" s="9"/>
      <c r="C5" s="9"/>
    </row>
    <row r="6" spans="1:5" ht="12.75">
      <c r="A6" s="10" t="s">
        <v>3</v>
      </c>
      <c r="B6" s="11">
        <v>1072000</v>
      </c>
      <c r="C6" s="12">
        <v>772000</v>
      </c>
      <c r="D6" s="13">
        <v>803881</v>
      </c>
      <c r="E6" s="62">
        <v>684000</v>
      </c>
    </row>
    <row r="7" spans="1:5" ht="12.75">
      <c r="A7" s="10" t="s">
        <v>4</v>
      </c>
      <c r="B7" s="11"/>
      <c r="C7" s="14">
        <v>288000</v>
      </c>
      <c r="D7" s="13">
        <v>288000</v>
      </c>
      <c r="E7" s="62">
        <v>312000</v>
      </c>
    </row>
    <row r="8" spans="1:5" ht="12.75">
      <c r="A8" s="10" t="s">
        <v>5</v>
      </c>
      <c r="B8" s="11">
        <v>125000</v>
      </c>
      <c r="C8" s="12">
        <v>90000</v>
      </c>
      <c r="D8" s="15">
        <v>106153</v>
      </c>
      <c r="E8" s="119">
        <v>106000</v>
      </c>
    </row>
    <row r="9" spans="1:5" ht="12.75">
      <c r="A9" s="10" t="s">
        <v>6</v>
      </c>
      <c r="B9" s="11">
        <v>20000</v>
      </c>
      <c r="C9" s="16">
        <v>27000</v>
      </c>
      <c r="D9" s="15">
        <v>30000</v>
      </c>
      <c r="E9" s="120">
        <v>31000</v>
      </c>
    </row>
    <row r="10" spans="1:5" ht="12.75">
      <c r="A10" s="10" t="s">
        <v>7</v>
      </c>
      <c r="B10" s="11">
        <v>216000</v>
      </c>
      <c r="C10" s="12">
        <v>216000</v>
      </c>
      <c r="D10" s="15">
        <v>146695</v>
      </c>
      <c r="E10" s="62">
        <v>146000</v>
      </c>
    </row>
    <row r="11" spans="1:5" ht="12.75">
      <c r="A11" s="10" t="s">
        <v>8</v>
      </c>
      <c r="B11" s="11">
        <v>0</v>
      </c>
      <c r="C11" s="12">
        <v>60249</v>
      </c>
      <c r="D11" s="15">
        <v>0</v>
      </c>
      <c r="E11" s="62">
        <v>0</v>
      </c>
    </row>
    <row r="12" spans="1:5" ht="12.75">
      <c r="A12" s="10" t="s">
        <v>9</v>
      </c>
      <c r="B12" s="11">
        <v>1000</v>
      </c>
      <c r="C12" s="16">
        <v>1000</v>
      </c>
      <c r="D12" s="15">
        <v>1000</v>
      </c>
      <c r="E12" s="62">
        <v>1000</v>
      </c>
    </row>
    <row r="13" spans="1:5" ht="12.75">
      <c r="A13" s="10" t="s">
        <v>10</v>
      </c>
      <c r="B13" s="11">
        <v>33000</v>
      </c>
      <c r="C13" s="16">
        <v>35000</v>
      </c>
      <c r="D13" s="15">
        <v>40000</v>
      </c>
      <c r="E13" s="120">
        <v>120000</v>
      </c>
    </row>
    <row r="14" spans="1:5" ht="12.75">
      <c r="A14" s="10" t="s">
        <v>11</v>
      </c>
      <c r="B14" s="11">
        <v>6000</v>
      </c>
      <c r="C14" s="16">
        <v>0</v>
      </c>
      <c r="D14" s="15">
        <v>7200</v>
      </c>
      <c r="E14" s="62">
        <v>12000</v>
      </c>
    </row>
    <row r="15" spans="1:5" ht="12.75">
      <c r="A15" s="10" t="s">
        <v>12</v>
      </c>
      <c r="B15" s="17">
        <v>18000</v>
      </c>
      <c r="C15" s="18">
        <v>13000</v>
      </c>
      <c r="D15" s="15">
        <v>13000</v>
      </c>
      <c r="E15" s="62">
        <v>12000</v>
      </c>
    </row>
    <row r="16" spans="1:5" ht="12.75">
      <c r="A16" s="19" t="s">
        <v>13</v>
      </c>
      <c r="B16" s="20">
        <v>35000</v>
      </c>
      <c r="C16" s="21">
        <v>35000</v>
      </c>
      <c r="D16" s="15"/>
      <c r="E16" s="62">
        <v>0</v>
      </c>
    </row>
    <row r="17" spans="1:5" ht="12.75">
      <c r="A17" s="10" t="s">
        <v>14</v>
      </c>
      <c r="B17" s="22"/>
      <c r="C17" s="23"/>
      <c r="D17" s="15">
        <v>35000</v>
      </c>
      <c r="E17" s="62">
        <v>35000</v>
      </c>
    </row>
    <row r="18" spans="1:5" ht="12.75">
      <c r="A18" s="10" t="s">
        <v>15</v>
      </c>
      <c r="B18" s="24"/>
      <c r="C18" s="25"/>
      <c r="D18" s="26">
        <v>34000</v>
      </c>
      <c r="E18" s="123">
        <v>34000</v>
      </c>
    </row>
    <row r="19" spans="1:5" ht="12.75">
      <c r="A19" s="27" t="s">
        <v>16</v>
      </c>
      <c r="B19" s="28">
        <f>SUM(B6:B16)</f>
        <v>1526000</v>
      </c>
      <c r="C19" s="28">
        <f>SUM(C6:C16)</f>
        <v>1537249</v>
      </c>
      <c r="D19" s="29">
        <f>SUM(D6:D18)</f>
        <v>1504929</v>
      </c>
      <c r="E19" s="63">
        <f>SUM(E6:E18)</f>
        <v>1493000</v>
      </c>
    </row>
    <row r="20" spans="1:3" ht="12.75">
      <c r="A20" s="10"/>
      <c r="B20" s="30"/>
      <c r="C20" s="31"/>
    </row>
    <row r="21" spans="1:3" ht="12.75">
      <c r="A21" s="10" t="s">
        <v>17</v>
      </c>
      <c r="B21" s="11"/>
      <c r="C21" s="16">
        <v>26000</v>
      </c>
    </row>
    <row r="22" spans="1:4" ht="12.75">
      <c r="A22" s="10" t="s">
        <v>18</v>
      </c>
      <c r="B22" s="32"/>
      <c r="C22" s="33">
        <v>15000</v>
      </c>
      <c r="D22" s="34"/>
    </row>
    <row r="23" spans="1:3" ht="12.75">
      <c r="A23" s="27" t="s">
        <v>19</v>
      </c>
      <c r="B23" s="35"/>
      <c r="C23" s="28">
        <f>SUM(C21:C22)</f>
        <v>41000</v>
      </c>
    </row>
    <row r="24" spans="1:3" ht="12.75">
      <c r="A24" s="10"/>
      <c r="B24" s="11"/>
      <c r="C24" s="16"/>
    </row>
    <row r="25" spans="1:5" ht="13.5" thickBot="1">
      <c r="A25" s="27" t="s">
        <v>20</v>
      </c>
      <c r="B25" s="36">
        <f>SUM(B19)</f>
        <v>1526000</v>
      </c>
      <c r="C25" s="37">
        <f>SUM(C19:C22)</f>
        <v>1578249</v>
      </c>
      <c r="D25" s="38">
        <f>SUM(D19:D24)</f>
        <v>1504929</v>
      </c>
      <c r="E25" s="126"/>
    </row>
    <row r="26" spans="1:3" ht="13.5" thickTop="1">
      <c r="A26" s="10"/>
      <c r="B26" s="39"/>
      <c r="C26" s="39"/>
    </row>
    <row r="27" spans="1:6" ht="12.75">
      <c r="A27" s="27" t="s">
        <v>21</v>
      </c>
      <c r="B27" s="9"/>
      <c r="C27" s="9"/>
      <c r="F27" s="200" t="s">
        <v>83</v>
      </c>
    </row>
    <row r="28" spans="1:5" ht="12.75">
      <c r="A28" s="10" t="s">
        <v>22</v>
      </c>
      <c r="B28" s="40">
        <v>30000</v>
      </c>
      <c r="C28" s="16">
        <v>30000</v>
      </c>
      <c r="D28" s="15">
        <v>30000</v>
      </c>
      <c r="E28" s="62">
        <v>30000</v>
      </c>
    </row>
    <row r="29" spans="1:6" ht="12.75">
      <c r="A29" s="10" t="s">
        <v>23</v>
      </c>
      <c r="B29" s="40">
        <v>58800</v>
      </c>
      <c r="C29" s="12">
        <v>65400</v>
      </c>
      <c r="D29" s="15">
        <v>51700</v>
      </c>
      <c r="E29" s="62">
        <v>34590</v>
      </c>
      <c r="F29" s="2" t="s">
        <v>83</v>
      </c>
    </row>
    <row r="30" spans="1:5" ht="12.75">
      <c r="A30" s="10" t="s">
        <v>24</v>
      </c>
      <c r="B30" s="40">
        <v>9000</v>
      </c>
      <c r="C30" s="16">
        <v>7165</v>
      </c>
      <c r="D30" s="13">
        <v>7165</v>
      </c>
      <c r="E30" s="62">
        <v>34050</v>
      </c>
    </row>
    <row r="31" spans="1:5" ht="12.75">
      <c r="A31" s="10" t="s">
        <v>25</v>
      </c>
      <c r="B31" s="40">
        <v>62200</v>
      </c>
      <c r="C31" s="16">
        <v>83000</v>
      </c>
      <c r="D31" s="15">
        <v>48500</v>
      </c>
      <c r="E31" s="62">
        <v>83100</v>
      </c>
    </row>
    <row r="32" spans="1:6" ht="12.75">
      <c r="A32" s="10" t="s">
        <v>26</v>
      </c>
      <c r="B32" s="40"/>
      <c r="C32" s="16"/>
      <c r="D32" s="15">
        <v>580</v>
      </c>
      <c r="E32" s="62">
        <v>3830</v>
      </c>
      <c r="F32" s="2" t="s">
        <v>83</v>
      </c>
    </row>
    <row r="33" spans="1:5" ht="12.75">
      <c r="A33" s="10" t="s">
        <v>27</v>
      </c>
      <c r="B33" s="40">
        <v>52200</v>
      </c>
      <c r="C33" s="16">
        <v>55000</v>
      </c>
      <c r="D33" s="13">
        <v>48500</v>
      </c>
      <c r="E33" s="62">
        <v>53000</v>
      </c>
    </row>
    <row r="34" spans="1:5" ht="12.75">
      <c r="A34" s="10" t="s">
        <v>28</v>
      </c>
      <c r="B34" s="40">
        <v>7600</v>
      </c>
      <c r="C34" s="41">
        <v>6000</v>
      </c>
      <c r="D34" s="15">
        <v>5500</v>
      </c>
      <c r="E34" s="62">
        <v>5700</v>
      </c>
    </row>
    <row r="35" spans="1:5" ht="12.75">
      <c r="A35" s="10" t="s">
        <v>29</v>
      </c>
      <c r="B35" s="40">
        <v>75600</v>
      </c>
      <c r="C35" s="16">
        <v>75600</v>
      </c>
      <c r="D35" s="15">
        <v>71000</v>
      </c>
      <c r="E35" s="62">
        <v>71000</v>
      </c>
    </row>
    <row r="36" spans="1:5" ht="12.75">
      <c r="A36" s="10" t="s">
        <v>30</v>
      </c>
      <c r="B36" s="40">
        <v>8000</v>
      </c>
      <c r="C36" s="41">
        <v>5000</v>
      </c>
      <c r="D36" s="15">
        <v>8000</v>
      </c>
      <c r="E36" s="62">
        <v>6000</v>
      </c>
    </row>
    <row r="37" spans="1:5" ht="12.75">
      <c r="A37" s="10" t="s">
        <v>31</v>
      </c>
      <c r="B37" s="40">
        <v>12000</v>
      </c>
      <c r="C37" s="16">
        <v>12000</v>
      </c>
      <c r="D37" s="15">
        <v>12000</v>
      </c>
      <c r="E37" s="62">
        <v>12000</v>
      </c>
    </row>
    <row r="38" spans="1:5" ht="12.75">
      <c r="A38" s="10" t="s">
        <v>32</v>
      </c>
      <c r="B38" s="40">
        <v>500</v>
      </c>
      <c r="C38" s="16">
        <v>1000</v>
      </c>
      <c r="D38" s="13">
        <v>1000</v>
      </c>
      <c r="E38" s="62">
        <v>1000</v>
      </c>
    </row>
    <row r="39" spans="1:5" ht="12.75">
      <c r="A39" s="10" t="s">
        <v>33</v>
      </c>
      <c r="B39" s="40">
        <v>35000</v>
      </c>
      <c r="C39" s="12">
        <v>22000</v>
      </c>
      <c r="D39" s="15">
        <v>24000</v>
      </c>
      <c r="E39" s="62">
        <v>20000</v>
      </c>
    </row>
    <row r="40" spans="1:5" ht="12.75">
      <c r="A40" s="10" t="s">
        <v>34</v>
      </c>
      <c r="B40" s="40">
        <v>18000</v>
      </c>
      <c r="C40" s="16">
        <v>20000</v>
      </c>
      <c r="D40" s="15">
        <v>18000</v>
      </c>
      <c r="E40" s="62">
        <v>20000</v>
      </c>
    </row>
    <row r="41" spans="1:5" ht="12.75">
      <c r="A41" s="10" t="s">
        <v>35</v>
      </c>
      <c r="B41" s="40">
        <v>32000</v>
      </c>
      <c r="C41" s="41">
        <v>33000</v>
      </c>
      <c r="D41" s="15">
        <v>35000</v>
      </c>
      <c r="E41" s="62">
        <v>35000</v>
      </c>
    </row>
    <row r="42" spans="1:5" ht="12.75">
      <c r="A42" s="10" t="s">
        <v>36</v>
      </c>
      <c r="B42" s="40">
        <v>7500</v>
      </c>
      <c r="C42" s="16">
        <v>8000</v>
      </c>
      <c r="D42" s="15">
        <v>6500</v>
      </c>
      <c r="E42" s="62">
        <v>7050</v>
      </c>
    </row>
    <row r="43" spans="1:6" ht="12.75">
      <c r="A43" s="10" t="s">
        <v>37</v>
      </c>
      <c r="B43" s="40">
        <v>67100</v>
      </c>
      <c r="C43" s="16">
        <v>67000</v>
      </c>
      <c r="D43" s="13">
        <v>55000</v>
      </c>
      <c r="E43" s="120">
        <v>44844.4</v>
      </c>
      <c r="F43" s="2" t="s">
        <v>83</v>
      </c>
    </row>
    <row r="44" spans="1:5" ht="12.75">
      <c r="A44" s="10" t="s">
        <v>38</v>
      </c>
      <c r="B44" s="40">
        <v>54600</v>
      </c>
      <c r="C44" s="16">
        <v>57500</v>
      </c>
      <c r="D44" s="15">
        <v>75500</v>
      </c>
      <c r="E44" s="62">
        <v>82000</v>
      </c>
    </row>
    <row r="45" spans="1:6" ht="12.75">
      <c r="A45" s="10" t="s">
        <v>39</v>
      </c>
      <c r="B45" s="40">
        <v>41055</v>
      </c>
      <c r="C45" s="16">
        <v>43500</v>
      </c>
      <c r="D45" s="13">
        <v>31850</v>
      </c>
      <c r="E45" s="121">
        <v>41570</v>
      </c>
      <c r="F45" s="2" t="s">
        <v>83</v>
      </c>
    </row>
    <row r="46" spans="1:5" ht="12.75">
      <c r="A46" s="10" t="s">
        <v>40</v>
      </c>
      <c r="B46" s="40"/>
      <c r="C46" s="16"/>
      <c r="D46" s="15"/>
      <c r="E46" s="62">
        <v>0</v>
      </c>
    </row>
    <row r="47" spans="1:6" ht="12.75">
      <c r="A47" s="10" t="s">
        <v>41</v>
      </c>
      <c r="B47" s="40">
        <v>13445</v>
      </c>
      <c r="C47" s="16">
        <v>8000</v>
      </c>
      <c r="D47" s="15">
        <v>16380</v>
      </c>
      <c r="E47" s="62">
        <v>3230</v>
      </c>
      <c r="F47" s="2" t="s">
        <v>83</v>
      </c>
    </row>
    <row r="48" spans="1:5" ht="12.75">
      <c r="A48" s="10" t="s">
        <v>42</v>
      </c>
      <c r="B48" s="40">
        <v>21000</v>
      </c>
      <c r="C48" s="16">
        <v>21100</v>
      </c>
      <c r="D48" s="42">
        <v>16500</v>
      </c>
      <c r="E48" s="62">
        <v>13692</v>
      </c>
    </row>
    <row r="49" spans="1:5" ht="12.75">
      <c r="A49" s="10" t="s">
        <v>43</v>
      </c>
      <c r="B49" s="40">
        <v>1900</v>
      </c>
      <c r="C49" s="41">
        <v>1500</v>
      </c>
      <c r="D49" s="15">
        <v>1500</v>
      </c>
      <c r="E49" s="62">
        <v>1500</v>
      </c>
    </row>
    <row r="50" spans="1:5" ht="12.75">
      <c r="A50" s="10" t="s">
        <v>44</v>
      </c>
      <c r="B50" s="40">
        <v>2000</v>
      </c>
      <c r="C50" s="16">
        <v>1000</v>
      </c>
      <c r="D50" s="15">
        <v>500</v>
      </c>
      <c r="E50" s="62">
        <v>500</v>
      </c>
    </row>
    <row r="51" spans="1:5" ht="12.75">
      <c r="A51" s="10" t="s">
        <v>45</v>
      </c>
      <c r="B51" s="40">
        <v>44000</v>
      </c>
      <c r="C51" s="16">
        <v>40000</v>
      </c>
      <c r="D51" s="15">
        <v>35000</v>
      </c>
      <c r="E51" s="62">
        <v>35000</v>
      </c>
    </row>
    <row r="52" spans="1:5" ht="12.75">
      <c r="A52" s="10" t="s">
        <v>46</v>
      </c>
      <c r="B52" s="40">
        <v>9600</v>
      </c>
      <c r="C52" s="16">
        <v>7600</v>
      </c>
      <c r="D52" s="15">
        <v>10200</v>
      </c>
      <c r="E52" s="62">
        <v>10200</v>
      </c>
    </row>
    <row r="53" spans="1:5" ht="12.75">
      <c r="A53" s="10" t="s">
        <v>47</v>
      </c>
      <c r="B53" s="40">
        <v>797000</v>
      </c>
      <c r="C53" s="14">
        <v>727000</v>
      </c>
      <c r="D53" s="43">
        <v>710000</v>
      </c>
      <c r="E53" s="62">
        <v>801000</v>
      </c>
    </row>
    <row r="54" spans="1:5" ht="12.75">
      <c r="A54" s="10" t="s">
        <v>48</v>
      </c>
      <c r="B54" s="44">
        <v>0</v>
      </c>
      <c r="C54" s="16">
        <v>1000</v>
      </c>
      <c r="D54" s="15">
        <v>5000</v>
      </c>
      <c r="E54" s="62">
        <v>3000</v>
      </c>
    </row>
    <row r="55" spans="1:5" ht="12.75">
      <c r="A55" s="10" t="s">
        <v>49</v>
      </c>
      <c r="B55" s="40">
        <v>7000</v>
      </c>
      <c r="C55" s="9">
        <v>6500</v>
      </c>
      <c r="D55" s="15">
        <v>8000</v>
      </c>
      <c r="E55" s="62">
        <v>15336</v>
      </c>
    </row>
    <row r="56" spans="1:5" ht="12.75">
      <c r="A56" s="10" t="s">
        <v>50</v>
      </c>
      <c r="B56" s="45">
        <v>15000</v>
      </c>
      <c r="C56" s="46">
        <v>23494</v>
      </c>
      <c r="D56" s="26">
        <v>22063.94</v>
      </c>
      <c r="E56" s="123">
        <f>SUM(0.015*E19)</f>
        <v>22395</v>
      </c>
    </row>
    <row r="57" spans="1:5" ht="12.75">
      <c r="A57" s="10" t="s">
        <v>51</v>
      </c>
      <c r="B57" s="47">
        <f>SUM(B28:B56)</f>
        <v>1482100</v>
      </c>
      <c r="C57" s="48">
        <f>SUM(C28:C56)</f>
        <v>1428359</v>
      </c>
      <c r="D57" s="49">
        <f>SUM(D28:D56)</f>
        <v>1354938.94</v>
      </c>
      <c r="E57" s="63">
        <f>SUM(E28:E56)</f>
        <v>1490587.4</v>
      </c>
    </row>
    <row r="58" spans="1:3" ht="12.75">
      <c r="A58" s="50"/>
      <c r="B58" s="51"/>
      <c r="C58" s="1"/>
    </row>
    <row r="59" spans="1:3" ht="12.75">
      <c r="A59" s="52" t="s">
        <v>52</v>
      </c>
      <c r="B59" s="53"/>
      <c r="C59" s="1"/>
    </row>
    <row r="60" spans="1:5" ht="12.75">
      <c r="A60" s="50" t="s">
        <v>53</v>
      </c>
      <c r="B60" s="40">
        <v>3500</v>
      </c>
      <c r="C60" s="16">
        <v>3500</v>
      </c>
      <c r="D60" s="15">
        <v>3800</v>
      </c>
      <c r="E60" s="62">
        <v>3000</v>
      </c>
    </row>
    <row r="61" spans="1:6" ht="12.75">
      <c r="A61" s="50" t="s">
        <v>54</v>
      </c>
      <c r="B61" s="40">
        <v>6000</v>
      </c>
      <c r="C61" s="41">
        <v>4225</v>
      </c>
      <c r="D61" s="13">
        <v>875</v>
      </c>
      <c r="E61" s="62">
        <v>2950</v>
      </c>
      <c r="F61" s="2" t="s">
        <v>83</v>
      </c>
    </row>
    <row r="62" spans="1:5" ht="12.75">
      <c r="A62" s="50" t="s">
        <v>55</v>
      </c>
      <c r="B62" s="40">
        <v>8000</v>
      </c>
      <c r="C62" s="12">
        <v>4000</v>
      </c>
      <c r="D62" s="15">
        <v>4000</v>
      </c>
      <c r="E62" s="62">
        <v>10000</v>
      </c>
    </row>
    <row r="63" spans="1:5" ht="12.75">
      <c r="A63" s="50" t="s">
        <v>56</v>
      </c>
      <c r="B63" s="40">
        <v>250</v>
      </c>
      <c r="C63" s="16">
        <v>400</v>
      </c>
      <c r="D63" s="15">
        <v>0</v>
      </c>
      <c r="E63" s="62">
        <v>0</v>
      </c>
    </row>
    <row r="64" spans="1:5" ht="12.75">
      <c r="A64" s="50" t="s">
        <v>57</v>
      </c>
      <c r="B64" s="40">
        <v>3000</v>
      </c>
      <c r="C64" s="16">
        <v>3000</v>
      </c>
      <c r="D64" s="15">
        <v>3500</v>
      </c>
      <c r="E64" s="62">
        <v>5000</v>
      </c>
    </row>
    <row r="65" spans="1:5" ht="12.75">
      <c r="A65" s="50" t="s">
        <v>58</v>
      </c>
      <c r="B65" s="40">
        <v>2500</v>
      </c>
      <c r="C65" s="16">
        <v>1500</v>
      </c>
      <c r="D65" s="15">
        <v>600</v>
      </c>
      <c r="E65" s="62">
        <v>600</v>
      </c>
    </row>
    <row r="66" spans="1:6" ht="12.75">
      <c r="A66" s="52" t="s">
        <v>59</v>
      </c>
      <c r="B66" s="40">
        <v>11000</v>
      </c>
      <c r="C66" s="41">
        <v>102070</v>
      </c>
      <c r="D66" s="15">
        <v>6070</v>
      </c>
      <c r="E66" s="64">
        <v>27550</v>
      </c>
      <c r="F66" s="2" t="s">
        <v>83</v>
      </c>
    </row>
    <row r="67" spans="1:5" ht="12.75">
      <c r="A67" s="50" t="s">
        <v>499</v>
      </c>
      <c r="B67" s="45">
        <v>6000</v>
      </c>
      <c r="C67" s="54">
        <v>0</v>
      </c>
      <c r="D67" s="26">
        <v>7200</v>
      </c>
      <c r="E67" s="229">
        <v>28000</v>
      </c>
    </row>
    <row r="68" spans="1:6" ht="12.75">
      <c r="A68" s="52" t="s">
        <v>60</v>
      </c>
      <c r="B68" s="47">
        <v>40250</v>
      </c>
      <c r="C68" s="48">
        <f>SUM(C60:C67)</f>
        <v>118695</v>
      </c>
      <c r="D68" s="49">
        <f>SUM(D60:D67)</f>
        <v>26045</v>
      </c>
      <c r="E68" s="63">
        <f>SUM(E60:E67)</f>
        <v>77100</v>
      </c>
      <c r="F68" s="49" t="s">
        <v>83</v>
      </c>
    </row>
    <row r="69" spans="1:3" ht="12.75">
      <c r="A69" s="50"/>
      <c r="B69" s="55"/>
      <c r="C69" s="1"/>
    </row>
    <row r="70" spans="1:5" ht="13.5" thickBot="1">
      <c r="A70" s="52" t="s">
        <v>61</v>
      </c>
      <c r="B70" s="56">
        <f>B57+B68</f>
        <v>1522350</v>
      </c>
      <c r="C70" s="57">
        <f>C57+C68</f>
        <v>1547054</v>
      </c>
      <c r="D70" s="58">
        <f>D57+D68</f>
        <v>1380983.94</v>
      </c>
      <c r="E70" s="122">
        <f>E57+E68</f>
        <v>1567687.4</v>
      </c>
    </row>
    <row r="71" spans="1:5" ht="13.5" thickTop="1">
      <c r="A71" s="59" t="s">
        <v>62</v>
      </c>
      <c r="B71" s="60">
        <f>B25-B70</f>
        <v>3650</v>
      </c>
      <c r="C71" s="60">
        <f>C25-C70</f>
        <v>31195</v>
      </c>
      <c r="D71" s="61">
        <f>D19-D70</f>
        <v>123945.06000000006</v>
      </c>
      <c r="E71" s="3">
        <f>E19-E70</f>
        <v>-74687.3999999999</v>
      </c>
    </row>
    <row r="72" ht="12.75"/>
    <row r="74" ht="12.75"/>
    <row r="75" ht="12.75"/>
    <row r="76" ht="12.75"/>
    <row r="77" ht="12.75"/>
    <row r="78" ht="12.75"/>
    <row r="79" ht="12.75"/>
    <row r="80" ht="12.75"/>
    <row r="81" ht="12.75"/>
    <row r="82" ht="12.75"/>
  </sheetData>
  <printOptions gridLines="1" headings="1"/>
  <pageMargins left="0.75" right="0.75" top="1" bottom="1" header="0.5" footer="0.5"/>
  <pageSetup blackAndWhite="1" fitToHeight="1" fitToWidth="1" horizontalDpi="600" verticalDpi="600" orientation="portrait" scale="71" r:id="rId3"/>
  <headerFooter alignWithMargins="0">
    <oddFooter>&amp;R&amp;D  &amp;T]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30" sqref="O3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B12" sqref="B12"/>
    </sheetView>
  </sheetViews>
  <sheetFormatPr defaultColWidth="9.140625" defaultRowHeight="12.75"/>
  <cols>
    <col min="1" max="1" width="28.421875" style="0" customWidth="1"/>
    <col min="2" max="2" width="15.140625" style="0" customWidth="1"/>
    <col min="3" max="3" width="1.57421875" style="0" customWidth="1"/>
    <col min="4" max="12" width="5.57421875" style="0" bestFit="1" customWidth="1"/>
    <col min="13" max="13" width="6.57421875" style="0" bestFit="1" customWidth="1"/>
    <col min="14" max="15" width="5.57421875" style="0" bestFit="1" customWidth="1"/>
  </cols>
  <sheetData>
    <row r="1" spans="1:15" ht="12.75">
      <c r="A1" s="77" t="s">
        <v>94</v>
      </c>
      <c r="B1" s="65"/>
      <c r="C1" s="65"/>
      <c r="D1" s="66" t="s">
        <v>91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6" ht="18" customHeight="1">
      <c r="A2" t="s">
        <v>171</v>
      </c>
      <c r="B2" t="s">
        <v>83</v>
      </c>
      <c r="C2" s="65"/>
      <c r="D2" s="68" t="s">
        <v>83</v>
      </c>
      <c r="E2" s="68" t="s">
        <v>83</v>
      </c>
      <c r="F2" s="68" t="s">
        <v>83</v>
      </c>
      <c r="G2" s="68" t="s">
        <v>83</v>
      </c>
      <c r="H2" s="68" t="s">
        <v>83</v>
      </c>
      <c r="I2" s="68" t="s">
        <v>83</v>
      </c>
      <c r="J2" s="68" t="s">
        <v>83</v>
      </c>
      <c r="K2" s="68" t="s">
        <v>83</v>
      </c>
      <c r="L2" s="68" t="s">
        <v>83</v>
      </c>
      <c r="M2" s="68">
        <v>35000</v>
      </c>
      <c r="N2" s="68" t="s">
        <v>83</v>
      </c>
      <c r="O2" s="68" t="s">
        <v>83</v>
      </c>
      <c r="P2" t="s">
        <v>83</v>
      </c>
    </row>
    <row r="3" spans="1:16" s="68" customFormat="1" ht="18" customHeight="1">
      <c r="A3" s="68" t="s">
        <v>83</v>
      </c>
      <c r="B3" s="93">
        <f>SUM(D3:O3)</f>
        <v>35000</v>
      </c>
      <c r="C3" s="90"/>
      <c r="D3" s="82">
        <f aca="true" t="shared" si="0" ref="D3:O3">SUM(D2:D2)</f>
        <v>0</v>
      </c>
      <c r="E3" s="82">
        <f t="shared" si="0"/>
        <v>0</v>
      </c>
      <c r="F3" s="82">
        <f t="shared" si="0"/>
        <v>0</v>
      </c>
      <c r="G3" s="82">
        <f t="shared" si="0"/>
        <v>0</v>
      </c>
      <c r="H3" s="82">
        <f t="shared" si="0"/>
        <v>0</v>
      </c>
      <c r="I3" s="82">
        <f t="shared" si="0"/>
        <v>0</v>
      </c>
      <c r="J3" s="82">
        <f t="shared" si="0"/>
        <v>0</v>
      </c>
      <c r="K3" s="82">
        <f t="shared" si="0"/>
        <v>0</v>
      </c>
      <c r="L3" s="82">
        <f t="shared" si="0"/>
        <v>0</v>
      </c>
      <c r="M3" s="82">
        <f t="shared" si="0"/>
        <v>35000</v>
      </c>
      <c r="N3" s="82">
        <f t="shared" si="0"/>
        <v>0</v>
      </c>
      <c r="O3" s="82">
        <f t="shared" si="0"/>
        <v>0</v>
      </c>
      <c r="P3" s="91"/>
    </row>
    <row r="4" ht="12.75">
      <c r="C4" s="74"/>
    </row>
    <row r="5" ht="12.75">
      <c r="C5" s="74"/>
    </row>
    <row r="6" ht="12.75">
      <c r="C6" s="7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Q16" sqref="Q16"/>
    </sheetView>
  </sheetViews>
  <sheetFormatPr defaultColWidth="9.140625" defaultRowHeight="12.75"/>
  <cols>
    <col min="1" max="1" width="28.421875" style="0" customWidth="1"/>
    <col min="2" max="2" width="15.140625" style="0" customWidth="1"/>
    <col min="3" max="3" width="1.57421875" style="0" customWidth="1"/>
    <col min="4" max="12" width="5.57421875" style="0" bestFit="1" customWidth="1"/>
    <col min="13" max="13" width="6.57421875" style="0" bestFit="1" customWidth="1"/>
    <col min="14" max="15" width="5.57421875" style="0" bestFit="1" customWidth="1"/>
  </cols>
  <sheetData>
    <row r="1" spans="1:15" ht="12.75">
      <c r="A1" s="77" t="s">
        <v>95</v>
      </c>
      <c r="B1" s="65"/>
      <c r="C1" s="65"/>
      <c r="D1" s="66" t="s">
        <v>91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6" ht="18.75" customHeight="1">
      <c r="A2" s="69" t="s">
        <v>172</v>
      </c>
      <c r="B2" s="69" t="s">
        <v>83</v>
      </c>
      <c r="C2" s="71"/>
      <c r="D2" s="72">
        <v>2833</v>
      </c>
      <c r="E2" s="72">
        <v>2833</v>
      </c>
      <c r="F2" s="72">
        <v>2833</v>
      </c>
      <c r="G2" s="72">
        <v>2833</v>
      </c>
      <c r="H2" s="72">
        <v>2833</v>
      </c>
      <c r="I2" s="72">
        <v>2833</v>
      </c>
      <c r="J2" s="72">
        <v>2833</v>
      </c>
      <c r="K2" s="72">
        <v>2833</v>
      </c>
      <c r="L2" s="72">
        <v>2833</v>
      </c>
      <c r="M2" s="72">
        <v>2833</v>
      </c>
      <c r="N2" s="72">
        <v>2833</v>
      </c>
      <c r="O2" s="72">
        <v>2837</v>
      </c>
      <c r="P2" t="s">
        <v>83</v>
      </c>
    </row>
    <row r="3" spans="1:16" s="68" customFormat="1" ht="18.75" customHeight="1">
      <c r="A3" s="68" t="s">
        <v>83</v>
      </c>
      <c r="B3" s="94">
        <f>SUM(D3:O3)</f>
        <v>34000</v>
      </c>
      <c r="C3" s="90"/>
      <c r="D3" s="82">
        <f aca="true" t="shared" si="0" ref="D3:O3">SUM(D2:D2)</f>
        <v>2833</v>
      </c>
      <c r="E3" s="82">
        <f t="shared" si="0"/>
        <v>2833</v>
      </c>
      <c r="F3" s="82">
        <f t="shared" si="0"/>
        <v>2833</v>
      </c>
      <c r="G3" s="82">
        <f t="shared" si="0"/>
        <v>2833</v>
      </c>
      <c r="H3" s="82">
        <f t="shared" si="0"/>
        <v>2833</v>
      </c>
      <c r="I3" s="82">
        <f t="shared" si="0"/>
        <v>2833</v>
      </c>
      <c r="J3" s="82">
        <f t="shared" si="0"/>
        <v>2833</v>
      </c>
      <c r="K3" s="82">
        <f t="shared" si="0"/>
        <v>2833</v>
      </c>
      <c r="L3" s="82">
        <f t="shared" si="0"/>
        <v>2833</v>
      </c>
      <c r="M3" s="82">
        <f t="shared" si="0"/>
        <v>2833</v>
      </c>
      <c r="N3" s="82">
        <f t="shared" si="0"/>
        <v>2833</v>
      </c>
      <c r="O3" s="82">
        <f t="shared" si="0"/>
        <v>2837</v>
      </c>
      <c r="P3" s="91"/>
    </row>
    <row r="4" ht="12.75">
      <c r="C4" s="74"/>
    </row>
    <row r="5" ht="12.75">
      <c r="C5" s="74"/>
    </row>
    <row r="6" ht="12.75">
      <c r="C6" s="7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O19" sqref="O19"/>
    </sheetView>
  </sheetViews>
  <sheetFormatPr defaultColWidth="9.140625" defaultRowHeight="12.75"/>
  <cols>
    <col min="1" max="1" width="27.00390625" style="0" customWidth="1"/>
    <col min="2" max="2" width="10.140625" style="0" customWidth="1"/>
    <col min="3" max="3" width="3.140625" style="0" customWidth="1"/>
    <col min="4" max="5" width="7.8515625" style="0" customWidth="1"/>
    <col min="6" max="6" width="6.8515625" style="0" customWidth="1"/>
    <col min="7" max="7" width="7.140625" style="0" customWidth="1"/>
    <col min="8" max="8" width="8.140625" style="0" customWidth="1"/>
    <col min="9" max="9" width="7.28125" style="0" customWidth="1"/>
    <col min="10" max="10" width="6.8515625" style="0" customWidth="1"/>
    <col min="12" max="12" width="7.421875" style="0" customWidth="1"/>
    <col min="13" max="13" width="8.140625" style="0" customWidth="1"/>
    <col min="14" max="14" width="7.7109375" style="0" customWidth="1"/>
    <col min="15" max="15" width="6.7109375" style="0" customWidth="1"/>
  </cols>
  <sheetData>
    <row r="1" spans="1:15" ht="12.75">
      <c r="A1" s="95" t="s">
        <v>22</v>
      </c>
      <c r="B1" s="96"/>
      <c r="C1" s="97"/>
      <c r="D1" s="66" t="s">
        <v>65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12.75">
      <c r="A2" t="s">
        <v>130</v>
      </c>
      <c r="B2" s="2">
        <f>SUM(D2:O2)</f>
        <v>4800</v>
      </c>
      <c r="C2" s="97"/>
      <c r="D2" s="99">
        <v>0</v>
      </c>
      <c r="E2" s="99">
        <v>0</v>
      </c>
      <c r="F2" s="68">
        <v>1200</v>
      </c>
      <c r="G2" s="68">
        <v>0</v>
      </c>
      <c r="H2" s="68">
        <v>0</v>
      </c>
      <c r="I2" s="68">
        <v>1200</v>
      </c>
      <c r="J2" s="68">
        <v>0</v>
      </c>
      <c r="K2" s="68">
        <v>0</v>
      </c>
      <c r="L2" s="68">
        <v>1200</v>
      </c>
      <c r="M2" s="68">
        <v>0</v>
      </c>
      <c r="N2" s="68">
        <v>0</v>
      </c>
      <c r="O2" s="68">
        <v>1200</v>
      </c>
    </row>
    <row r="3" spans="1:15" ht="12.75">
      <c r="A3" t="s">
        <v>173</v>
      </c>
      <c r="B3" s="2">
        <f>SUM(D3:O3)</f>
        <v>13500</v>
      </c>
      <c r="C3" s="97"/>
      <c r="D3" s="99">
        <v>3000</v>
      </c>
      <c r="E3" s="99">
        <v>500</v>
      </c>
      <c r="F3" s="99">
        <v>500</v>
      </c>
      <c r="G3" s="99">
        <v>500</v>
      </c>
      <c r="H3" s="68">
        <v>3000</v>
      </c>
      <c r="I3" s="99">
        <v>500</v>
      </c>
      <c r="J3" s="99">
        <v>500</v>
      </c>
      <c r="K3" s="99">
        <v>500</v>
      </c>
      <c r="L3" s="68">
        <v>3000</v>
      </c>
      <c r="M3" s="99">
        <v>500</v>
      </c>
      <c r="N3" s="99">
        <v>500</v>
      </c>
      <c r="O3" s="99">
        <v>500</v>
      </c>
    </row>
    <row r="4" spans="1:15" ht="12.75">
      <c r="A4" t="s">
        <v>174</v>
      </c>
      <c r="B4" s="2">
        <f>SUM(D4:O4)</f>
        <v>8100</v>
      </c>
      <c r="C4" s="97"/>
      <c r="D4" s="99">
        <v>350</v>
      </c>
      <c r="E4" s="99">
        <v>1500</v>
      </c>
      <c r="F4" s="99">
        <v>350</v>
      </c>
      <c r="G4" s="99">
        <v>350</v>
      </c>
      <c r="H4" s="68">
        <v>800</v>
      </c>
      <c r="I4" s="99">
        <v>350</v>
      </c>
      <c r="J4" s="99">
        <v>350</v>
      </c>
      <c r="K4" s="68">
        <v>1500</v>
      </c>
      <c r="L4" s="68">
        <v>1500</v>
      </c>
      <c r="M4" s="99">
        <v>350</v>
      </c>
      <c r="N4" s="99">
        <v>350</v>
      </c>
      <c r="O4" s="68">
        <v>350</v>
      </c>
    </row>
    <row r="5" spans="1:15" ht="12.75">
      <c r="A5" t="s">
        <v>175</v>
      </c>
      <c r="B5" s="2">
        <f>SUM(D5:O5)</f>
        <v>2220</v>
      </c>
      <c r="C5" s="97"/>
      <c r="D5" s="99">
        <v>185</v>
      </c>
      <c r="E5" s="99">
        <v>185</v>
      </c>
      <c r="F5" s="99">
        <v>185</v>
      </c>
      <c r="G5" s="99">
        <v>185</v>
      </c>
      <c r="H5" s="99">
        <v>185</v>
      </c>
      <c r="I5" s="99">
        <v>185</v>
      </c>
      <c r="J5" s="99">
        <v>185</v>
      </c>
      <c r="K5" s="99">
        <v>185</v>
      </c>
      <c r="L5" s="99">
        <v>185</v>
      </c>
      <c r="M5" s="99">
        <v>185</v>
      </c>
      <c r="N5" s="99">
        <v>185</v>
      </c>
      <c r="O5" s="99">
        <v>185</v>
      </c>
    </row>
    <row r="6" spans="1:15" ht="12.75">
      <c r="A6" s="69" t="s">
        <v>176</v>
      </c>
      <c r="B6" s="180">
        <f>SUM(D6:O6)</f>
        <v>1380</v>
      </c>
      <c r="C6" s="181"/>
      <c r="D6" s="224">
        <v>115</v>
      </c>
      <c r="E6" s="224">
        <v>115</v>
      </c>
      <c r="F6" s="224">
        <v>115</v>
      </c>
      <c r="G6" s="224">
        <v>115</v>
      </c>
      <c r="H6" s="224">
        <v>115</v>
      </c>
      <c r="I6" s="224">
        <v>115</v>
      </c>
      <c r="J6" s="224">
        <v>115</v>
      </c>
      <c r="K6" s="224">
        <v>115</v>
      </c>
      <c r="L6" s="224">
        <v>115</v>
      </c>
      <c r="M6" s="224">
        <v>115</v>
      </c>
      <c r="N6" s="224">
        <v>115</v>
      </c>
      <c r="O6" s="224">
        <v>115</v>
      </c>
    </row>
    <row r="7" spans="1:15" ht="12.75">
      <c r="A7" s="104" t="s">
        <v>104</v>
      </c>
      <c r="B7" s="105">
        <f>SUM(B2:B6)</f>
        <v>30000</v>
      </c>
      <c r="C7" s="97"/>
      <c r="D7" s="91">
        <f aca="true" t="shared" si="0" ref="D7:O7">SUM(D2:D6)</f>
        <v>3650</v>
      </c>
      <c r="E7" s="91">
        <f t="shared" si="0"/>
        <v>2300</v>
      </c>
      <c r="F7" s="91">
        <f t="shared" si="0"/>
        <v>2350</v>
      </c>
      <c r="G7" s="91">
        <f t="shared" si="0"/>
        <v>1150</v>
      </c>
      <c r="H7" s="91">
        <f t="shared" si="0"/>
        <v>4100</v>
      </c>
      <c r="I7" s="91">
        <f t="shared" si="0"/>
        <v>2350</v>
      </c>
      <c r="J7" s="91">
        <f t="shared" si="0"/>
        <v>1150</v>
      </c>
      <c r="K7" s="91">
        <f t="shared" si="0"/>
        <v>2300</v>
      </c>
      <c r="L7" s="91">
        <f t="shared" si="0"/>
        <v>6000</v>
      </c>
      <c r="M7" s="91">
        <f t="shared" si="0"/>
        <v>1150</v>
      </c>
      <c r="N7" s="91">
        <f t="shared" si="0"/>
        <v>1150</v>
      </c>
      <c r="O7" s="91">
        <f t="shared" si="0"/>
        <v>2350</v>
      </c>
    </row>
  </sheetData>
  <printOptions gridLines="1"/>
  <pageMargins left="0.17" right="0.17" top="1" bottom="1" header="0.52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D15" sqref="D15"/>
    </sheetView>
  </sheetViews>
  <sheetFormatPr defaultColWidth="9.140625" defaultRowHeight="12.75"/>
  <cols>
    <col min="1" max="1" width="44.140625" style="0" customWidth="1"/>
    <col min="2" max="2" width="11.00390625" style="2" customWidth="1"/>
    <col min="3" max="3" width="2.140625" style="0" customWidth="1"/>
    <col min="4" max="4" width="7.57421875" style="168" customWidth="1"/>
    <col min="5" max="5" width="6.28125" style="0" customWidth="1"/>
    <col min="6" max="6" width="6.57421875" style="0" customWidth="1"/>
    <col min="7" max="7" width="7.28125" style="0" customWidth="1"/>
    <col min="8" max="8" width="6.7109375" style="0" customWidth="1"/>
    <col min="9" max="9" width="7.140625" style="0" customWidth="1"/>
    <col min="10" max="10" width="7.28125" style="0" customWidth="1"/>
    <col min="11" max="11" width="6.28125" style="0" customWidth="1"/>
    <col min="12" max="12" width="6.140625" style="0" customWidth="1"/>
    <col min="13" max="13" width="6.28125" style="0" customWidth="1"/>
    <col min="14" max="14" width="6.00390625" style="0" customWidth="1"/>
    <col min="15" max="15" width="6.7109375" style="0" customWidth="1"/>
  </cols>
  <sheetData>
    <row r="1" spans="1:15" ht="12.75">
      <c r="A1" s="95" t="s">
        <v>96</v>
      </c>
      <c r="B1" s="96"/>
      <c r="C1" s="97"/>
      <c r="D1" s="165" t="s">
        <v>65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8" ht="12.75">
      <c r="A2" t="s">
        <v>97</v>
      </c>
      <c r="B2" s="2">
        <f aca="true" t="shared" si="0" ref="B2:B23">SUM(D2:O2)</f>
        <v>15000</v>
      </c>
      <c r="C2" s="97"/>
      <c r="D2" s="166">
        <v>1250</v>
      </c>
      <c r="E2" s="99">
        <v>1250</v>
      </c>
      <c r="F2" s="99">
        <v>1250</v>
      </c>
      <c r="G2" s="99">
        <v>1250</v>
      </c>
      <c r="H2" s="99">
        <v>1250</v>
      </c>
      <c r="I2" s="99">
        <v>1250</v>
      </c>
      <c r="J2" s="99">
        <v>1250</v>
      </c>
      <c r="K2" s="99">
        <v>1250</v>
      </c>
      <c r="L2" s="99">
        <v>1250</v>
      </c>
      <c r="M2" s="99">
        <v>1250</v>
      </c>
      <c r="N2" s="99">
        <v>1250</v>
      </c>
      <c r="O2" s="99">
        <v>1250</v>
      </c>
      <c r="P2" s="118" t="s">
        <v>178</v>
      </c>
      <c r="Q2" s="118"/>
      <c r="R2" s="118"/>
    </row>
    <row r="3" spans="1:15" ht="12.75">
      <c r="A3" t="s">
        <v>449</v>
      </c>
      <c r="B3" s="2">
        <f t="shared" si="0"/>
        <v>4450</v>
      </c>
      <c r="C3" s="97"/>
      <c r="D3" s="166">
        <v>4450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N3" s="68">
        <v>0</v>
      </c>
      <c r="O3" s="68">
        <v>0</v>
      </c>
    </row>
    <row r="4" spans="1:15" ht="12.75">
      <c r="A4" t="s">
        <v>450</v>
      </c>
      <c r="B4" s="2">
        <f t="shared" si="0"/>
        <v>1200</v>
      </c>
      <c r="C4" s="97"/>
      <c r="D4" s="166">
        <v>1200</v>
      </c>
      <c r="E4" s="68">
        <v>0</v>
      </c>
      <c r="F4" s="68">
        <v>0</v>
      </c>
      <c r="G4" s="68">
        <v>0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68">
        <v>0</v>
      </c>
      <c r="O4" s="68">
        <v>0</v>
      </c>
    </row>
    <row r="5" spans="1:15" ht="12.75">
      <c r="A5" s="74" t="s">
        <v>267</v>
      </c>
      <c r="B5" s="2">
        <f t="shared" si="0"/>
        <v>600</v>
      </c>
      <c r="C5" s="97"/>
      <c r="D5" s="166">
        <v>600</v>
      </c>
      <c r="E5" s="99">
        <v>0</v>
      </c>
      <c r="F5" s="99">
        <v>0</v>
      </c>
      <c r="G5" s="99">
        <v>0</v>
      </c>
      <c r="H5" s="99">
        <v>0</v>
      </c>
      <c r="I5" s="99">
        <v>0</v>
      </c>
      <c r="J5" s="99">
        <v>0</v>
      </c>
      <c r="K5" s="99">
        <v>0</v>
      </c>
      <c r="L5" s="99">
        <v>0</v>
      </c>
      <c r="M5" s="99">
        <v>0</v>
      </c>
      <c r="N5" s="99">
        <v>0</v>
      </c>
      <c r="O5" s="99">
        <v>0</v>
      </c>
    </row>
    <row r="6" spans="1:15" ht="12.75">
      <c r="A6" s="74" t="s">
        <v>269</v>
      </c>
      <c r="B6" s="2">
        <f t="shared" si="0"/>
        <v>2000</v>
      </c>
      <c r="C6" s="97"/>
      <c r="D6" s="166">
        <v>0</v>
      </c>
      <c r="E6" s="99">
        <v>0</v>
      </c>
      <c r="F6" s="99">
        <v>0</v>
      </c>
      <c r="G6" s="99">
        <v>0</v>
      </c>
      <c r="H6" s="99">
        <v>2000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</row>
    <row r="7" spans="1:16" ht="12.75">
      <c r="A7" s="74" t="s">
        <v>270</v>
      </c>
      <c r="B7" s="2">
        <f t="shared" si="0"/>
        <v>2000</v>
      </c>
      <c r="C7" s="97"/>
      <c r="D7" s="166">
        <v>2000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/>
    </row>
    <row r="8" spans="1:15" ht="12.75">
      <c r="A8" s="137" t="s">
        <v>272</v>
      </c>
      <c r="B8" s="2">
        <f t="shared" si="0"/>
        <v>1500</v>
      </c>
      <c r="C8" s="97"/>
      <c r="D8" s="166">
        <v>0</v>
      </c>
      <c r="E8" s="99">
        <v>0</v>
      </c>
      <c r="F8" s="99">
        <v>0</v>
      </c>
      <c r="G8" s="99">
        <v>0</v>
      </c>
      <c r="H8" s="99">
        <v>1500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</row>
    <row r="9" spans="1:15" ht="12.75">
      <c r="A9" s="137" t="s">
        <v>273</v>
      </c>
      <c r="B9" s="2">
        <f t="shared" si="0"/>
        <v>450</v>
      </c>
      <c r="C9" s="97"/>
      <c r="D9" s="166">
        <v>0</v>
      </c>
      <c r="E9" s="99">
        <v>0</v>
      </c>
      <c r="F9" s="99">
        <v>0</v>
      </c>
      <c r="G9" s="99">
        <v>0</v>
      </c>
      <c r="H9" s="99">
        <v>450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</row>
    <row r="10" spans="1:15" ht="12.75">
      <c r="A10" s="137" t="s">
        <v>274</v>
      </c>
      <c r="B10" s="2">
        <f t="shared" si="0"/>
        <v>1100</v>
      </c>
      <c r="C10" s="97"/>
      <c r="D10" s="166">
        <v>0</v>
      </c>
      <c r="E10" s="99">
        <v>0</v>
      </c>
      <c r="F10" s="99">
        <v>0</v>
      </c>
      <c r="G10" s="99">
        <v>0</v>
      </c>
      <c r="H10" s="99">
        <v>1100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</row>
    <row r="11" spans="1:15" ht="12.75">
      <c r="A11" s="74" t="s">
        <v>275</v>
      </c>
      <c r="B11" s="2">
        <f t="shared" si="0"/>
        <v>500</v>
      </c>
      <c r="C11" s="97"/>
      <c r="D11" s="167">
        <v>500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</row>
    <row r="12" spans="1:15" ht="12.75">
      <c r="A12" s="74" t="s">
        <v>277</v>
      </c>
      <c r="B12" s="2">
        <f t="shared" si="0"/>
        <v>700</v>
      </c>
      <c r="C12" s="97"/>
      <c r="D12" s="167">
        <v>700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</row>
    <row r="13" spans="1:15" ht="12.75">
      <c r="A13" s="74" t="s">
        <v>278</v>
      </c>
      <c r="B13" s="2">
        <f t="shared" si="0"/>
        <v>2000</v>
      </c>
      <c r="C13" s="97"/>
      <c r="D13" s="167">
        <v>2000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</row>
    <row r="14" spans="1:15" ht="12.75">
      <c r="A14" s="185" t="s">
        <v>301</v>
      </c>
      <c r="B14" s="2">
        <f t="shared" si="0"/>
        <v>1200</v>
      </c>
      <c r="C14" s="97"/>
      <c r="D14" s="167">
        <v>0</v>
      </c>
      <c r="E14" s="99">
        <v>0</v>
      </c>
      <c r="F14" s="99">
        <v>0</v>
      </c>
      <c r="G14" s="99">
        <v>0</v>
      </c>
      <c r="H14" s="99">
        <v>1200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</row>
    <row r="15" spans="1:15" ht="12.75">
      <c r="A15" t="s">
        <v>98</v>
      </c>
      <c r="B15" s="2">
        <f t="shared" si="0"/>
        <v>840</v>
      </c>
      <c r="C15" s="97"/>
      <c r="D15" s="166">
        <v>70</v>
      </c>
      <c r="E15" s="99">
        <v>70</v>
      </c>
      <c r="F15" s="99">
        <v>70</v>
      </c>
      <c r="G15" s="99">
        <v>70</v>
      </c>
      <c r="H15" s="99">
        <v>70</v>
      </c>
      <c r="I15" s="99">
        <v>70</v>
      </c>
      <c r="J15" s="99">
        <v>70</v>
      </c>
      <c r="K15" s="99">
        <v>70</v>
      </c>
      <c r="L15" s="99">
        <v>70</v>
      </c>
      <c r="M15" s="99">
        <v>70</v>
      </c>
      <c r="N15" s="99">
        <v>70</v>
      </c>
      <c r="O15" s="99">
        <v>70</v>
      </c>
    </row>
    <row r="16" spans="1:15" ht="12.75">
      <c r="A16" t="s">
        <v>451</v>
      </c>
      <c r="B16" s="2">
        <f t="shared" si="0"/>
        <v>500</v>
      </c>
      <c r="C16" s="97"/>
      <c r="D16" s="166">
        <v>0</v>
      </c>
      <c r="E16" s="99">
        <v>500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</row>
    <row r="17" spans="1:15" ht="12.75">
      <c r="A17" s="85" t="s">
        <v>99</v>
      </c>
      <c r="B17" s="100">
        <f t="shared" si="0"/>
        <v>200</v>
      </c>
      <c r="C17" s="101"/>
      <c r="D17" s="186">
        <v>0</v>
      </c>
      <c r="E17" s="102">
        <v>0</v>
      </c>
      <c r="F17" s="102">
        <v>200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</row>
    <row r="18" spans="1:15" ht="12.75">
      <c r="A18" s="85" t="s">
        <v>447</v>
      </c>
      <c r="B18" s="100">
        <f t="shared" si="0"/>
        <v>250</v>
      </c>
      <c r="C18" s="101"/>
      <c r="D18" s="186">
        <v>250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</row>
    <row r="19" spans="1:15" ht="12.75">
      <c r="A19" s="85" t="s">
        <v>448</v>
      </c>
      <c r="B19" s="100">
        <f t="shared" si="0"/>
        <v>100</v>
      </c>
      <c r="C19" s="101"/>
      <c r="D19" s="186">
        <v>100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</row>
    <row r="20" spans="1:15" ht="12.75">
      <c r="A20" t="s">
        <v>100</v>
      </c>
      <c r="B20" s="2">
        <f t="shared" si="0"/>
        <v>0</v>
      </c>
      <c r="C20" s="97"/>
      <c r="D20" s="1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</row>
    <row r="21" spans="1:15" ht="12.75">
      <c r="A21" t="s">
        <v>101</v>
      </c>
      <c r="B21" s="2">
        <f t="shared" si="0"/>
        <v>0</v>
      </c>
      <c r="C21" s="97"/>
      <c r="D21" s="1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</row>
    <row r="22" spans="1:15" ht="12.75">
      <c r="A22" s="201" t="s">
        <v>102</v>
      </c>
      <c r="B22" s="2">
        <f t="shared" si="0"/>
        <v>0</v>
      </c>
      <c r="C22" s="101"/>
      <c r="D22" s="187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</row>
    <row r="23" spans="1:15" ht="12.75">
      <c r="A23" s="69" t="s">
        <v>103</v>
      </c>
      <c r="B23" s="180">
        <f t="shared" si="0"/>
        <v>0</v>
      </c>
      <c r="C23" s="181"/>
      <c r="D23" s="188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</row>
    <row r="24" spans="1:15" ht="12.75">
      <c r="A24" s="104" t="s">
        <v>104</v>
      </c>
      <c r="B24" s="105">
        <f>SUM(B2:B23)</f>
        <v>34590</v>
      </c>
      <c r="C24" s="97"/>
      <c r="D24" s="189">
        <f aca="true" t="shared" si="1" ref="D24:O24">SUM(D2:D23)</f>
        <v>13120</v>
      </c>
      <c r="E24" s="91">
        <f t="shared" si="1"/>
        <v>1820</v>
      </c>
      <c r="F24" s="91">
        <f t="shared" si="1"/>
        <v>1520</v>
      </c>
      <c r="G24" s="91">
        <f t="shared" si="1"/>
        <v>1320</v>
      </c>
      <c r="H24" s="91">
        <f t="shared" si="1"/>
        <v>7570</v>
      </c>
      <c r="I24" s="91">
        <f t="shared" si="1"/>
        <v>1320</v>
      </c>
      <c r="J24" s="91">
        <f t="shared" si="1"/>
        <v>1320</v>
      </c>
      <c r="K24" s="91">
        <f t="shared" si="1"/>
        <v>1320</v>
      </c>
      <c r="L24" s="91">
        <f t="shared" si="1"/>
        <v>1320</v>
      </c>
      <c r="M24" s="91">
        <f t="shared" si="1"/>
        <v>1320</v>
      </c>
      <c r="N24" s="91">
        <f t="shared" si="1"/>
        <v>1320</v>
      </c>
      <c r="O24" s="91">
        <f t="shared" si="1"/>
        <v>1320</v>
      </c>
    </row>
    <row r="25" ht="12.75">
      <c r="C25" s="74"/>
    </row>
    <row r="26" spans="1:3" ht="12.75">
      <c r="A26" t="s">
        <v>105</v>
      </c>
      <c r="C26" s="74"/>
    </row>
    <row r="27" ht="12.75">
      <c r="A27" t="s">
        <v>179</v>
      </c>
    </row>
    <row r="28" spans="1:4" ht="12.75">
      <c r="A28" t="s">
        <v>444</v>
      </c>
      <c r="D28" s="168" t="s">
        <v>83</v>
      </c>
    </row>
    <row r="29" spans="1:4" ht="12.75">
      <c r="A29" t="s">
        <v>180</v>
      </c>
      <c r="D29" s="168" t="s">
        <v>83</v>
      </c>
    </row>
    <row r="30" spans="1:4" ht="12.75">
      <c r="A30" t="s">
        <v>181</v>
      </c>
      <c r="D30" s="168" t="s">
        <v>83</v>
      </c>
    </row>
    <row r="31" spans="1:4" ht="12.75">
      <c r="A31" t="s">
        <v>446</v>
      </c>
      <c r="D31" s="168" t="s">
        <v>509</v>
      </c>
    </row>
    <row r="32" spans="1:4" ht="12.75">
      <c r="A32" t="s">
        <v>182</v>
      </c>
      <c r="D32" s="168" t="s">
        <v>83</v>
      </c>
    </row>
    <row r="33" spans="1:4" ht="12.75">
      <c r="A33" t="s">
        <v>445</v>
      </c>
      <c r="D33" s="168" t="s">
        <v>83</v>
      </c>
    </row>
    <row r="34" spans="1:4" ht="12.75">
      <c r="A34" t="s">
        <v>428</v>
      </c>
      <c r="D34" s="168" t="s">
        <v>83</v>
      </c>
    </row>
    <row r="35" spans="1:4" ht="12.75">
      <c r="A35" t="s">
        <v>183</v>
      </c>
      <c r="D35" s="168" t="s">
        <v>83</v>
      </c>
    </row>
    <row r="36" spans="1:4" ht="12.75">
      <c r="A36" t="s">
        <v>184</v>
      </c>
      <c r="D36" s="168" t="s">
        <v>83</v>
      </c>
    </row>
    <row r="37" spans="1:4" ht="12.75">
      <c r="A37" t="s">
        <v>185</v>
      </c>
      <c r="D37" s="168" t="s">
        <v>83</v>
      </c>
    </row>
    <row r="38" spans="1:4" ht="12.75">
      <c r="A38" t="s">
        <v>186</v>
      </c>
      <c r="D38" s="168" t="s">
        <v>83</v>
      </c>
    </row>
    <row r="39" spans="1:4" ht="12.75">
      <c r="A39" t="s">
        <v>187</v>
      </c>
      <c r="D39" s="168" t="s">
        <v>83</v>
      </c>
    </row>
    <row r="40" spans="1:4" ht="12.75">
      <c r="A40" t="s">
        <v>188</v>
      </c>
      <c r="D40" s="168" t="s">
        <v>83</v>
      </c>
    </row>
    <row r="41" spans="1:4" ht="12.75">
      <c r="A41" t="s">
        <v>189</v>
      </c>
      <c r="D41" s="168" t="s">
        <v>83</v>
      </c>
    </row>
    <row r="42" spans="1:4" ht="12.75">
      <c r="A42" t="s">
        <v>190</v>
      </c>
      <c r="D42" s="168" t="s">
        <v>83</v>
      </c>
    </row>
    <row r="43" spans="1:4" ht="12.75">
      <c r="A43" t="s">
        <v>191</v>
      </c>
      <c r="D43" s="168" t="s">
        <v>83</v>
      </c>
    </row>
    <row r="44" spans="1:4" ht="12.75">
      <c r="A44" t="s">
        <v>192</v>
      </c>
      <c r="D44" s="168" t="s">
        <v>83</v>
      </c>
    </row>
    <row r="45" ht="12.75">
      <c r="D45" s="168" t="s">
        <v>83</v>
      </c>
    </row>
    <row r="47" ht="12.75">
      <c r="A47" s="184" t="s">
        <v>427</v>
      </c>
    </row>
    <row r="48" spans="1:2" ht="12.75">
      <c r="A48" s="74" t="s">
        <v>267</v>
      </c>
      <c r="B48" s="130">
        <v>600</v>
      </c>
    </row>
    <row r="49" spans="1:2" ht="12.75">
      <c r="A49" s="74" t="s">
        <v>269</v>
      </c>
      <c r="B49" s="130">
        <v>2000</v>
      </c>
    </row>
    <row r="50" spans="1:2" ht="12.75">
      <c r="A50" s="74" t="s">
        <v>270</v>
      </c>
      <c r="B50" s="130">
        <v>2000</v>
      </c>
    </row>
    <row r="51" spans="1:2" ht="12.75">
      <c r="A51" s="137" t="s">
        <v>272</v>
      </c>
      <c r="B51" s="131">
        <v>1500</v>
      </c>
    </row>
    <row r="52" spans="1:2" ht="12.75">
      <c r="A52" s="137" t="s">
        <v>273</v>
      </c>
      <c r="B52" s="131">
        <v>450</v>
      </c>
    </row>
    <row r="53" spans="1:2" ht="12.75">
      <c r="A53" s="137" t="s">
        <v>274</v>
      </c>
      <c r="B53" s="131">
        <v>1100</v>
      </c>
    </row>
    <row r="54" spans="1:2" ht="12.75">
      <c r="A54" s="74" t="s">
        <v>275</v>
      </c>
      <c r="B54" s="130">
        <v>500</v>
      </c>
    </row>
    <row r="55" spans="1:2" ht="12.75">
      <c r="A55" s="74" t="s">
        <v>277</v>
      </c>
      <c r="B55" s="130">
        <v>700</v>
      </c>
    </row>
    <row r="56" spans="1:2" ht="12.75">
      <c r="A56" s="74" t="s">
        <v>278</v>
      </c>
      <c r="B56" s="130">
        <v>2000</v>
      </c>
    </row>
    <row r="57" spans="1:2" ht="12.75">
      <c r="A57" s="182" t="s">
        <v>301</v>
      </c>
      <c r="B57" s="183">
        <v>1200</v>
      </c>
    </row>
    <row r="58" spans="1:2" ht="12.75">
      <c r="A58" s="136" t="s">
        <v>443</v>
      </c>
      <c r="B58" s="49">
        <f>SUM(B48:B57)</f>
        <v>12050</v>
      </c>
    </row>
  </sheetData>
  <printOptions gridLines="1"/>
  <pageMargins left="0.18" right="0.2" top="0.52" bottom="0.34" header="0.17" footer="0.17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O18" sqref="O18"/>
    </sheetView>
  </sheetViews>
  <sheetFormatPr defaultColWidth="9.140625" defaultRowHeight="12.75"/>
  <cols>
    <col min="1" max="1" width="26.8515625" style="0" customWidth="1"/>
    <col min="2" max="2" width="13.421875" style="0" customWidth="1"/>
    <col min="3" max="3" width="2.140625" style="0" customWidth="1"/>
    <col min="4" max="4" width="9.00390625" style="0" customWidth="1"/>
    <col min="5" max="6" width="6.140625" style="0" bestFit="1" customWidth="1"/>
    <col min="7" max="7" width="7.7109375" style="0" bestFit="1" customWidth="1"/>
    <col min="8" max="8" width="6.140625" style="0" customWidth="1"/>
    <col min="9" max="9" width="6.140625" style="0" bestFit="1" customWidth="1"/>
    <col min="10" max="10" width="7.7109375" style="0" bestFit="1" customWidth="1"/>
    <col min="11" max="12" width="6.140625" style="0" bestFit="1" customWidth="1"/>
    <col min="13" max="13" width="7.7109375" style="0" bestFit="1" customWidth="1"/>
    <col min="14" max="14" width="6.140625" style="0" bestFit="1" customWidth="1"/>
    <col min="15" max="15" width="7.7109375" style="0" bestFit="1" customWidth="1"/>
  </cols>
  <sheetData>
    <row r="1" spans="1:16" ht="12.75">
      <c r="A1" s="106" t="s">
        <v>106</v>
      </c>
      <c r="B1" s="65"/>
      <c r="C1" s="65"/>
      <c r="D1" s="66" t="s">
        <v>91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  <c r="P1" s="87"/>
    </row>
    <row r="2" spans="1:15" ht="12.75">
      <c r="A2" t="s">
        <v>197</v>
      </c>
      <c r="B2" s="2">
        <f>SUM(D2:O2)</f>
        <v>1100</v>
      </c>
      <c r="C2" s="65"/>
      <c r="D2">
        <v>0</v>
      </c>
      <c r="E2">
        <v>0</v>
      </c>
      <c r="F2">
        <v>275</v>
      </c>
      <c r="G2">
        <v>0</v>
      </c>
      <c r="H2">
        <v>0</v>
      </c>
      <c r="I2">
        <v>275</v>
      </c>
      <c r="J2">
        <v>0</v>
      </c>
      <c r="K2">
        <v>0</v>
      </c>
      <c r="L2">
        <v>500</v>
      </c>
      <c r="M2">
        <v>0</v>
      </c>
      <c r="N2">
        <v>0</v>
      </c>
      <c r="O2">
        <v>50</v>
      </c>
    </row>
    <row r="3" spans="1:15" ht="12.75">
      <c r="A3" t="s">
        <v>468</v>
      </c>
      <c r="B3" s="2">
        <f>SUM(D3:O3)</f>
        <v>2000</v>
      </c>
      <c r="C3" s="65"/>
      <c r="D3">
        <v>2000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2.75">
      <c r="A4" t="s">
        <v>107</v>
      </c>
      <c r="B4" s="2">
        <f aca="true" t="shared" si="0" ref="B4:B16">SUM(D4:O4)</f>
        <v>4000</v>
      </c>
      <c r="C4" s="65"/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4000</v>
      </c>
    </row>
    <row r="5" spans="1:15" ht="12.75">
      <c r="A5" t="s">
        <v>108</v>
      </c>
      <c r="B5" s="2">
        <f t="shared" si="0"/>
        <v>60</v>
      </c>
      <c r="C5" s="65"/>
      <c r="D5">
        <v>0</v>
      </c>
      <c r="E5">
        <v>60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2.75">
      <c r="A6" t="s">
        <v>109</v>
      </c>
      <c r="B6" s="2">
        <f t="shared" si="0"/>
        <v>20</v>
      </c>
      <c r="C6" s="65"/>
      <c r="D6">
        <v>0</v>
      </c>
      <c r="E6">
        <v>0</v>
      </c>
      <c r="F6">
        <v>0</v>
      </c>
      <c r="G6">
        <v>0</v>
      </c>
      <c r="H6">
        <v>0</v>
      </c>
      <c r="I6">
        <v>20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2.75">
      <c r="A7" t="s">
        <v>458</v>
      </c>
      <c r="B7" s="2">
        <f t="shared" si="0"/>
        <v>60</v>
      </c>
      <c r="C7" s="65"/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60</v>
      </c>
      <c r="N7">
        <v>0</v>
      </c>
      <c r="O7">
        <v>0</v>
      </c>
    </row>
    <row r="8" spans="1:15" ht="12.75">
      <c r="A8" t="s">
        <v>110</v>
      </c>
      <c r="B8" s="2">
        <f t="shared" si="0"/>
        <v>160</v>
      </c>
      <c r="C8" s="65"/>
      <c r="D8">
        <v>160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2.75">
      <c r="A9" t="s">
        <v>460</v>
      </c>
      <c r="B9" s="2">
        <f t="shared" si="0"/>
        <v>7425</v>
      </c>
      <c r="C9" s="65"/>
      <c r="D9">
        <v>1857</v>
      </c>
      <c r="E9">
        <v>0</v>
      </c>
      <c r="F9">
        <v>0</v>
      </c>
      <c r="G9">
        <v>1856</v>
      </c>
      <c r="H9">
        <v>0</v>
      </c>
      <c r="I9">
        <v>0</v>
      </c>
      <c r="J9">
        <v>1856</v>
      </c>
      <c r="K9">
        <v>0</v>
      </c>
      <c r="L9">
        <v>0</v>
      </c>
      <c r="M9">
        <v>1856</v>
      </c>
      <c r="N9">
        <v>0</v>
      </c>
      <c r="O9">
        <v>0</v>
      </c>
    </row>
    <row r="10" spans="1:15" ht="12.75">
      <c r="A10" t="s">
        <v>459</v>
      </c>
      <c r="B10" s="2">
        <f t="shared" si="0"/>
        <v>12000</v>
      </c>
      <c r="C10" s="65"/>
      <c r="D10">
        <v>12000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2.75">
      <c r="A11" t="s">
        <v>491</v>
      </c>
      <c r="B11" s="2">
        <f t="shared" si="0"/>
        <v>3500</v>
      </c>
      <c r="C11" s="65"/>
      <c r="D11">
        <v>3500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2.75">
      <c r="A12" t="s">
        <v>515</v>
      </c>
      <c r="B12" s="2">
        <f t="shared" si="0"/>
        <v>2850</v>
      </c>
      <c r="C12" s="65"/>
      <c r="D12">
        <v>237.5</v>
      </c>
      <c r="E12">
        <v>237.5</v>
      </c>
      <c r="F12">
        <v>237.5</v>
      </c>
      <c r="G12">
        <v>237.5</v>
      </c>
      <c r="H12">
        <v>237.5</v>
      </c>
      <c r="I12">
        <v>237.5</v>
      </c>
      <c r="J12">
        <v>237.5</v>
      </c>
      <c r="K12">
        <v>237.5</v>
      </c>
      <c r="L12">
        <v>237.5</v>
      </c>
      <c r="M12">
        <v>237.5</v>
      </c>
      <c r="N12">
        <v>237.5</v>
      </c>
      <c r="O12">
        <v>237.5</v>
      </c>
    </row>
    <row r="13" spans="1:15" ht="12.75">
      <c r="A13" s="83" t="s">
        <v>111</v>
      </c>
      <c r="B13" s="2">
        <f t="shared" si="0"/>
        <v>75</v>
      </c>
      <c r="C13" s="84"/>
      <c r="D13" s="83">
        <v>0</v>
      </c>
      <c r="E13" s="83">
        <v>75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</row>
    <row r="14" spans="1:15" ht="12.75">
      <c r="A14" s="85" t="s">
        <v>198</v>
      </c>
      <c r="B14" s="2">
        <f t="shared" si="0"/>
        <v>150</v>
      </c>
      <c r="C14" s="84"/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5">
        <v>150</v>
      </c>
      <c r="O14" s="85">
        <v>0</v>
      </c>
    </row>
    <row r="15" spans="1:15" ht="12.75">
      <c r="A15" s="85" t="s">
        <v>199</v>
      </c>
      <c r="B15" s="2">
        <f t="shared" si="0"/>
        <v>450</v>
      </c>
      <c r="C15" s="84"/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5">
        <v>450</v>
      </c>
      <c r="O15" s="85">
        <v>0</v>
      </c>
    </row>
    <row r="16" spans="1:15" ht="12.75">
      <c r="A16" s="190" t="s">
        <v>200</v>
      </c>
      <c r="B16" s="180">
        <f t="shared" si="0"/>
        <v>200</v>
      </c>
      <c r="C16" s="71"/>
      <c r="D16" s="69">
        <v>0</v>
      </c>
      <c r="E16" s="69">
        <v>0</v>
      </c>
      <c r="F16" s="69">
        <v>0</v>
      </c>
      <c r="G16" s="190">
        <v>200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</row>
    <row r="17" spans="2:16" ht="12.75">
      <c r="B17" s="105">
        <f>SUM(B2:B16)</f>
        <v>34050</v>
      </c>
      <c r="C17" s="65"/>
      <c r="D17" s="107">
        <f>SUM(D2:D16)</f>
        <v>19754.5</v>
      </c>
      <c r="E17" s="107">
        <f>SUM(E2:E16)</f>
        <v>372.5</v>
      </c>
      <c r="F17" s="107">
        <f>SUM(F2:F16)</f>
        <v>512.5</v>
      </c>
      <c r="G17" s="107">
        <f>SUM(G2:G16)</f>
        <v>2293.5</v>
      </c>
      <c r="H17" s="107">
        <f aca="true" t="shared" si="1" ref="H17:O17">SUM(H2:H16)</f>
        <v>237.5</v>
      </c>
      <c r="I17" s="107">
        <f t="shared" si="1"/>
        <v>532.5</v>
      </c>
      <c r="J17" s="107">
        <f t="shared" si="1"/>
        <v>2093.5</v>
      </c>
      <c r="K17" s="107">
        <f t="shared" si="1"/>
        <v>237.5</v>
      </c>
      <c r="L17" s="107">
        <f t="shared" si="1"/>
        <v>737.5</v>
      </c>
      <c r="M17" s="107">
        <f t="shared" si="1"/>
        <v>2153.5</v>
      </c>
      <c r="N17" s="107">
        <f t="shared" si="1"/>
        <v>837.5</v>
      </c>
      <c r="O17" s="107">
        <f t="shared" si="1"/>
        <v>4287.5</v>
      </c>
      <c r="P17" s="107" t="s">
        <v>83</v>
      </c>
    </row>
    <row r="18" ht="12.75">
      <c r="C18" s="74"/>
    </row>
    <row r="20" ht="12.75">
      <c r="A20" t="s">
        <v>193</v>
      </c>
    </row>
    <row r="21" ht="12.75">
      <c r="A21" t="s">
        <v>461</v>
      </c>
    </row>
    <row r="22" ht="12.75">
      <c r="A22" t="s">
        <v>469</v>
      </c>
    </row>
    <row r="23" ht="12.75">
      <c r="A23" t="s">
        <v>112</v>
      </c>
    </row>
    <row r="24" ht="12.75">
      <c r="A24" t="s">
        <v>113</v>
      </c>
    </row>
    <row r="25" ht="12.75">
      <c r="A25" t="s">
        <v>114</v>
      </c>
    </row>
    <row r="26" ht="12.75">
      <c r="A26" t="s">
        <v>457</v>
      </c>
    </row>
    <row r="27" ht="12.75">
      <c r="A27" t="s">
        <v>115</v>
      </c>
    </row>
    <row r="28" ht="12.75">
      <c r="A28" t="s">
        <v>116</v>
      </c>
    </row>
    <row r="29" ht="12.75">
      <c r="A29" t="s">
        <v>456</v>
      </c>
    </row>
    <row r="30" ht="12.75">
      <c r="A30" t="s">
        <v>194</v>
      </c>
    </row>
    <row r="31" ht="12.75">
      <c r="A31" t="s">
        <v>195</v>
      </c>
    </row>
    <row r="32" ht="12.75">
      <c r="A32" t="s">
        <v>196</v>
      </c>
    </row>
    <row r="33" ht="12.75">
      <c r="A33" t="s">
        <v>455</v>
      </c>
    </row>
    <row r="34" ht="12.75">
      <c r="A34" t="s">
        <v>516</v>
      </c>
    </row>
  </sheetData>
  <printOptions gridLines="1"/>
  <pageMargins left="0.19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Q13" sqref="Q13"/>
    </sheetView>
  </sheetViews>
  <sheetFormatPr defaultColWidth="9.140625" defaultRowHeight="12.75"/>
  <cols>
    <col min="1" max="1" width="34.140625" style="0" customWidth="1"/>
    <col min="2" max="2" width="11.28125" style="0" bestFit="1" customWidth="1"/>
    <col min="3" max="3" width="2.28125" style="0" customWidth="1"/>
    <col min="4" max="15" width="6.140625" style="0" customWidth="1"/>
  </cols>
  <sheetData>
    <row r="1" spans="1:15" ht="12.75">
      <c r="A1" s="95" t="s">
        <v>117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17.25" customHeight="1">
      <c r="A2" t="s">
        <v>213</v>
      </c>
      <c r="B2" s="67">
        <f>SUM(D2:O2)</f>
        <v>45900</v>
      </c>
      <c r="C2" s="65"/>
      <c r="D2">
        <v>3825</v>
      </c>
      <c r="E2">
        <v>3825</v>
      </c>
      <c r="F2">
        <v>3825</v>
      </c>
      <c r="G2">
        <v>3825</v>
      </c>
      <c r="H2">
        <v>3825</v>
      </c>
      <c r="I2">
        <v>3825</v>
      </c>
      <c r="J2">
        <v>3825</v>
      </c>
      <c r="K2">
        <v>3825</v>
      </c>
      <c r="L2">
        <v>3825</v>
      </c>
      <c r="M2">
        <v>3825</v>
      </c>
      <c r="N2">
        <v>3825</v>
      </c>
      <c r="O2">
        <v>3825</v>
      </c>
    </row>
    <row r="3" spans="1:15" ht="17.25" customHeight="1">
      <c r="A3" s="69" t="s">
        <v>214</v>
      </c>
      <c r="B3" s="70">
        <f>SUM(D3:O3)</f>
        <v>37200</v>
      </c>
      <c r="C3" s="71"/>
      <c r="D3" s="69">
        <v>3100</v>
      </c>
      <c r="E3" s="69">
        <v>3100</v>
      </c>
      <c r="F3" s="69">
        <v>3100</v>
      </c>
      <c r="G3" s="69">
        <v>3100</v>
      </c>
      <c r="H3" s="69">
        <v>3100</v>
      </c>
      <c r="I3" s="69">
        <v>3100</v>
      </c>
      <c r="J3" s="69">
        <v>3100</v>
      </c>
      <c r="K3" s="69">
        <v>3100</v>
      </c>
      <c r="L3" s="69">
        <v>3100</v>
      </c>
      <c r="M3" s="69">
        <v>3100</v>
      </c>
      <c r="N3" s="69">
        <v>3100</v>
      </c>
      <c r="O3" s="69">
        <v>3100</v>
      </c>
    </row>
    <row r="4" spans="1:15" ht="19.5" customHeight="1">
      <c r="A4" s="87" t="s">
        <v>78</v>
      </c>
      <c r="B4" s="112">
        <f>SUM(B2:B3)</f>
        <v>83100</v>
      </c>
      <c r="C4" s="65"/>
      <c r="D4" s="87">
        <f>SUM(D2:D3)</f>
        <v>6925</v>
      </c>
      <c r="E4" s="87">
        <f aca="true" t="shared" si="0" ref="E4:O4">SUM(E2:E3)</f>
        <v>6925</v>
      </c>
      <c r="F4" s="87">
        <f t="shared" si="0"/>
        <v>6925</v>
      </c>
      <c r="G4" s="87">
        <f t="shared" si="0"/>
        <v>6925</v>
      </c>
      <c r="H4" s="87">
        <f t="shared" si="0"/>
        <v>6925</v>
      </c>
      <c r="I4" s="87">
        <f t="shared" si="0"/>
        <v>6925</v>
      </c>
      <c r="J4" s="87">
        <f t="shared" si="0"/>
        <v>6925</v>
      </c>
      <c r="K4" s="87">
        <f t="shared" si="0"/>
        <v>6925</v>
      </c>
      <c r="L4" s="87">
        <f t="shared" si="0"/>
        <v>6925</v>
      </c>
      <c r="M4" s="87">
        <f t="shared" si="0"/>
        <v>6925</v>
      </c>
      <c r="N4" s="87">
        <f t="shared" si="0"/>
        <v>6925</v>
      </c>
      <c r="O4" s="87">
        <f t="shared" si="0"/>
        <v>6925</v>
      </c>
    </row>
    <row r="5" ht="12.75">
      <c r="C5" s="74"/>
    </row>
    <row r="6" spans="1:3" ht="12.75">
      <c r="A6" s="118" t="s">
        <v>462</v>
      </c>
      <c r="B6" s="118"/>
      <c r="C6" s="74"/>
    </row>
    <row r="7" ht="12.75">
      <c r="C7" s="74"/>
    </row>
    <row r="8" ht="12.75">
      <c r="C8" s="74"/>
    </row>
    <row r="9" ht="12.75">
      <c r="C9" s="74"/>
    </row>
    <row r="10" ht="12.75">
      <c r="C10" s="7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F6" sqref="F6"/>
    </sheetView>
  </sheetViews>
  <sheetFormatPr defaultColWidth="9.140625" defaultRowHeight="12.75"/>
  <cols>
    <col min="1" max="1" width="46.7109375" style="0" customWidth="1"/>
    <col min="2" max="2" width="11.28125" style="0" bestFit="1" customWidth="1"/>
    <col min="3" max="3" width="2.00390625" style="0" customWidth="1"/>
    <col min="4" max="15" width="6.421875" style="0" customWidth="1"/>
  </cols>
  <sheetData>
    <row r="1" spans="1:15" ht="12.75">
      <c r="A1" s="108" t="s">
        <v>505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20.25" customHeight="1">
      <c r="A2" t="s">
        <v>463</v>
      </c>
      <c r="B2" s="67">
        <f>SUM(D2:O2)</f>
        <v>80</v>
      </c>
      <c r="C2" s="65"/>
      <c r="D2">
        <v>80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20.25" customHeight="1">
      <c r="A3" t="s">
        <v>464</v>
      </c>
      <c r="B3" s="67">
        <f>SUM(D3:O3)</f>
        <v>250</v>
      </c>
      <c r="C3" s="65"/>
      <c r="D3">
        <v>250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20.25" customHeight="1">
      <c r="A4" s="69" t="s">
        <v>465</v>
      </c>
      <c r="B4" s="70">
        <f>SUM(D4:O4)</f>
        <v>3500</v>
      </c>
      <c r="C4" s="71"/>
      <c r="D4" s="69">
        <v>0</v>
      </c>
      <c r="E4" s="69">
        <v>3500</v>
      </c>
      <c r="F4" s="69">
        <v>0</v>
      </c>
      <c r="G4" s="69">
        <v>0</v>
      </c>
      <c r="H4" s="69">
        <v>0</v>
      </c>
      <c r="I4" s="69">
        <v>0</v>
      </c>
      <c r="J4" s="69">
        <v>0</v>
      </c>
      <c r="K4" s="69">
        <v>0</v>
      </c>
      <c r="L4" s="69">
        <v>0</v>
      </c>
      <c r="M4" s="69">
        <v>0</v>
      </c>
      <c r="N4" s="69">
        <v>0</v>
      </c>
      <c r="O4" s="69">
        <v>0</v>
      </c>
    </row>
    <row r="5" spans="2:15" ht="12.75">
      <c r="B5" s="73">
        <f>SUM(B2:B4)</f>
        <v>3830</v>
      </c>
      <c r="C5" s="65"/>
      <c r="D5" s="87">
        <f>SUM(D2:D4)</f>
        <v>330</v>
      </c>
      <c r="E5" s="87">
        <f>SUM(E2:E4)</f>
        <v>3500</v>
      </c>
      <c r="F5" s="87">
        <f aca="true" t="shared" si="0" ref="F5:O5">SUM(F2:F4)</f>
        <v>0</v>
      </c>
      <c r="G5" s="87">
        <f t="shared" si="0"/>
        <v>0</v>
      </c>
      <c r="H5" s="87">
        <f t="shared" si="0"/>
        <v>0</v>
      </c>
      <c r="I5" s="87">
        <f t="shared" si="0"/>
        <v>0</v>
      </c>
      <c r="J5" s="87">
        <f t="shared" si="0"/>
        <v>0</v>
      </c>
      <c r="K5" s="87">
        <f t="shared" si="0"/>
        <v>0</v>
      </c>
      <c r="L5" s="87">
        <f t="shared" si="0"/>
        <v>0</v>
      </c>
      <c r="M5" s="87">
        <f t="shared" si="0"/>
        <v>0</v>
      </c>
      <c r="N5" s="87">
        <f t="shared" si="0"/>
        <v>0</v>
      </c>
      <c r="O5" s="87">
        <f t="shared" si="0"/>
        <v>0</v>
      </c>
    </row>
    <row r="9" ht="12.75">
      <c r="A9" t="s">
        <v>105</v>
      </c>
    </row>
    <row r="10" ht="12.75">
      <c r="A10" t="s">
        <v>63</v>
      </c>
    </row>
    <row r="11" ht="12.75">
      <c r="A11" t="s">
        <v>424</v>
      </c>
    </row>
    <row r="12" ht="12.75">
      <c r="A12" t="s">
        <v>425</v>
      </c>
    </row>
    <row r="13" ht="12.75">
      <c r="A13" t="s">
        <v>426</v>
      </c>
    </row>
  </sheetData>
  <printOptions gridLines="1"/>
  <pageMargins left="0.17" right="0.18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O5" sqref="O5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12" width="5.57421875" style="0" bestFit="1" customWidth="1"/>
    <col min="13" max="13" width="5.57421875" style="0" customWidth="1"/>
    <col min="14" max="15" width="6.57421875" style="0" bestFit="1" customWidth="1"/>
  </cols>
  <sheetData>
    <row r="1" spans="1:15" ht="21" customHeight="1">
      <c r="A1" s="77" t="s">
        <v>119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21" customHeight="1">
      <c r="A2" t="s">
        <v>120</v>
      </c>
      <c r="B2" s="67">
        <f>SUM(D2:O2)</f>
        <v>34000</v>
      </c>
      <c r="C2" s="65"/>
      <c r="D2" s="68">
        <v>2550</v>
      </c>
      <c r="E2" s="68">
        <v>2550</v>
      </c>
      <c r="F2" s="68">
        <v>2550</v>
      </c>
      <c r="G2" s="68">
        <v>2550</v>
      </c>
      <c r="H2" s="68">
        <v>2550</v>
      </c>
      <c r="I2" s="68">
        <v>2550</v>
      </c>
      <c r="J2" s="68">
        <v>2550</v>
      </c>
      <c r="K2" s="68">
        <v>2550</v>
      </c>
      <c r="L2" s="68">
        <v>0</v>
      </c>
      <c r="M2" s="68">
        <v>0</v>
      </c>
      <c r="N2" s="68">
        <v>11050</v>
      </c>
      <c r="O2" s="68">
        <v>2550</v>
      </c>
    </row>
    <row r="3" spans="1:15" ht="21" customHeight="1">
      <c r="A3" t="s">
        <v>121</v>
      </c>
      <c r="B3" s="67">
        <f aca="true" t="shared" si="0" ref="B3:B8">SUM(D3:O3)</f>
        <v>4646</v>
      </c>
      <c r="C3" s="65"/>
      <c r="D3" s="68">
        <v>0</v>
      </c>
      <c r="E3" s="68">
        <v>0</v>
      </c>
      <c r="F3" s="68">
        <v>823</v>
      </c>
      <c r="G3" s="68">
        <v>0</v>
      </c>
      <c r="H3" s="68">
        <v>0</v>
      </c>
      <c r="I3" s="68">
        <v>823</v>
      </c>
      <c r="J3" s="68">
        <v>0</v>
      </c>
      <c r="K3" s="68">
        <v>0</v>
      </c>
      <c r="L3" s="68">
        <v>1500</v>
      </c>
      <c r="M3" s="68">
        <v>0</v>
      </c>
      <c r="N3" s="68">
        <v>0</v>
      </c>
      <c r="O3" s="68">
        <v>1500</v>
      </c>
    </row>
    <row r="4" spans="1:15" ht="21" customHeight="1">
      <c r="A4" t="s">
        <v>122</v>
      </c>
      <c r="B4" s="67">
        <f t="shared" si="0"/>
        <v>1600</v>
      </c>
      <c r="C4" s="65"/>
      <c r="D4" s="68">
        <v>0</v>
      </c>
      <c r="E4" s="68">
        <v>0</v>
      </c>
      <c r="F4" s="68">
        <v>0</v>
      </c>
      <c r="G4" s="68">
        <v>0</v>
      </c>
      <c r="H4" s="68">
        <v>0</v>
      </c>
      <c r="I4" s="68">
        <v>0</v>
      </c>
      <c r="J4" s="68">
        <v>0</v>
      </c>
      <c r="K4" s="68">
        <v>1600</v>
      </c>
      <c r="L4" s="68">
        <v>0</v>
      </c>
      <c r="M4" s="68">
        <v>0</v>
      </c>
      <c r="N4" s="68">
        <v>0</v>
      </c>
      <c r="O4" s="68">
        <v>0</v>
      </c>
    </row>
    <row r="5" spans="1:15" ht="21" customHeight="1">
      <c r="A5" t="s">
        <v>123</v>
      </c>
      <c r="B5" s="67">
        <f t="shared" si="0"/>
        <v>4500</v>
      </c>
      <c r="C5" s="65"/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68">
        <v>0</v>
      </c>
      <c r="O5" s="68">
        <v>4500</v>
      </c>
    </row>
    <row r="6" spans="1:15" ht="21" customHeight="1">
      <c r="A6" t="s">
        <v>124</v>
      </c>
      <c r="B6" s="67">
        <f t="shared" si="0"/>
        <v>4052</v>
      </c>
      <c r="C6" s="65"/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4052</v>
      </c>
    </row>
    <row r="7" spans="1:15" ht="21" customHeight="1">
      <c r="A7" t="s">
        <v>125</v>
      </c>
      <c r="B7" s="67">
        <f t="shared" si="0"/>
        <v>2914</v>
      </c>
      <c r="C7" s="65"/>
      <c r="D7" s="68">
        <v>0</v>
      </c>
      <c r="E7" s="68">
        <v>0</v>
      </c>
      <c r="F7" s="68">
        <v>2914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</row>
    <row r="8" spans="1:15" ht="21" customHeight="1">
      <c r="A8" s="109" t="s">
        <v>126</v>
      </c>
      <c r="B8" s="70">
        <f t="shared" si="0"/>
        <v>1092</v>
      </c>
      <c r="C8" s="110"/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1092</v>
      </c>
      <c r="O8" s="111">
        <v>0</v>
      </c>
    </row>
    <row r="9" spans="2:15" ht="21" customHeight="1">
      <c r="B9" s="88">
        <f>SUM(B2:B8)</f>
        <v>52804</v>
      </c>
      <c r="C9" s="65"/>
      <c r="D9" s="91">
        <f aca="true" t="shared" si="1" ref="D9:O9">SUM(D2:D8)</f>
        <v>2550</v>
      </c>
      <c r="E9" s="91">
        <f t="shared" si="1"/>
        <v>2550</v>
      </c>
      <c r="F9" s="91">
        <f t="shared" si="1"/>
        <v>6287</v>
      </c>
      <c r="G9" s="91">
        <f t="shared" si="1"/>
        <v>2550</v>
      </c>
      <c r="H9" s="91">
        <f t="shared" si="1"/>
        <v>2550</v>
      </c>
      <c r="I9" s="91">
        <f t="shared" si="1"/>
        <v>3373</v>
      </c>
      <c r="J9" s="91">
        <f t="shared" si="1"/>
        <v>2550</v>
      </c>
      <c r="K9" s="91">
        <f t="shared" si="1"/>
        <v>4150</v>
      </c>
      <c r="L9" s="91">
        <f t="shared" si="1"/>
        <v>1500</v>
      </c>
      <c r="M9" s="91">
        <f t="shared" si="1"/>
        <v>0</v>
      </c>
      <c r="N9" s="91">
        <f t="shared" si="1"/>
        <v>12142</v>
      </c>
      <c r="O9" s="91">
        <f t="shared" si="1"/>
        <v>12602</v>
      </c>
    </row>
    <row r="10" ht="12.75">
      <c r="C10" s="74"/>
    </row>
    <row r="12" ht="12.75">
      <c r="A12" t="s">
        <v>83</v>
      </c>
    </row>
    <row r="14" ht="12.75">
      <c r="A14" t="s">
        <v>105</v>
      </c>
    </row>
    <row r="15" ht="12.75">
      <c r="A15" t="s">
        <v>203</v>
      </c>
    </row>
    <row r="16" ht="12.75">
      <c r="A16" t="s">
        <v>204</v>
      </c>
    </row>
    <row r="17" ht="12.75">
      <c r="A17" t="s">
        <v>205</v>
      </c>
    </row>
    <row r="18" ht="12.75">
      <c r="A18" t="s">
        <v>206</v>
      </c>
    </row>
    <row r="19" ht="12.75">
      <c r="A19" t="s">
        <v>207</v>
      </c>
    </row>
    <row r="20" ht="12.75">
      <c r="A20" t="s">
        <v>208</v>
      </c>
    </row>
    <row r="21" ht="12.75">
      <c r="A21" t="s">
        <v>209</v>
      </c>
    </row>
    <row r="22" ht="12.75">
      <c r="A22" t="s">
        <v>210</v>
      </c>
    </row>
  </sheetData>
  <printOptions gridLines="1"/>
  <pageMargins left="0.75" right="0.75" top="1" bottom="1" header="0.5" footer="0.5"/>
  <pageSetup horizontalDpi="600" verticalDpi="6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"/>
  <sheetViews>
    <sheetView workbookViewId="0" topLeftCell="A1">
      <selection activeCell="E5" sqref="E5"/>
    </sheetView>
  </sheetViews>
  <sheetFormatPr defaultColWidth="9.140625" defaultRowHeight="12.75"/>
  <cols>
    <col min="1" max="1" width="30.7109375" style="0" bestFit="1" customWidth="1"/>
    <col min="2" max="2" width="11.28125" style="0" bestFit="1" customWidth="1"/>
    <col min="3" max="3" width="2.00390625" style="0" customWidth="1"/>
    <col min="4" max="15" width="5.00390625" style="0" bestFit="1" customWidth="1"/>
  </cols>
  <sheetData>
    <row r="1" spans="1:15" ht="12.75">
      <c r="A1" s="108" t="s">
        <v>28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18.75" customHeight="1">
      <c r="A2" t="s">
        <v>127</v>
      </c>
      <c r="B2" s="112">
        <f>SUM(D2:O2)</f>
        <v>4476</v>
      </c>
      <c r="C2" s="65"/>
      <c r="D2">
        <v>373</v>
      </c>
      <c r="E2">
        <v>373</v>
      </c>
      <c r="F2">
        <v>373</v>
      </c>
      <c r="G2">
        <v>373</v>
      </c>
      <c r="H2">
        <v>373</v>
      </c>
      <c r="I2">
        <v>373</v>
      </c>
      <c r="J2">
        <v>373</v>
      </c>
      <c r="K2">
        <v>373</v>
      </c>
      <c r="L2">
        <v>373</v>
      </c>
      <c r="M2">
        <v>373</v>
      </c>
      <c r="N2">
        <v>373</v>
      </c>
      <c r="O2">
        <v>373</v>
      </c>
    </row>
    <row r="3" spans="1:15" ht="18.75" customHeight="1">
      <c r="A3" s="69" t="s">
        <v>128</v>
      </c>
      <c r="B3" s="222">
        <f>SUM(D3:O3)</f>
        <v>1188</v>
      </c>
      <c r="C3" s="71"/>
      <c r="D3" s="223">
        <v>99</v>
      </c>
      <c r="E3" s="223">
        <v>99</v>
      </c>
      <c r="F3" s="223">
        <v>99</v>
      </c>
      <c r="G3" s="223">
        <v>99</v>
      </c>
      <c r="H3" s="223">
        <v>99</v>
      </c>
      <c r="I3" s="223">
        <v>99</v>
      </c>
      <c r="J3" s="223">
        <v>99</v>
      </c>
      <c r="K3" s="223">
        <v>99</v>
      </c>
      <c r="L3" s="223">
        <v>99</v>
      </c>
      <c r="M3" s="223">
        <v>99</v>
      </c>
      <c r="N3" s="223">
        <v>99</v>
      </c>
      <c r="O3" s="223">
        <v>99</v>
      </c>
    </row>
    <row r="4" spans="1:15" s="87" customFormat="1" ht="12.75">
      <c r="A4" s="87" t="s">
        <v>78</v>
      </c>
      <c r="B4" s="113">
        <f>SUM(B2:B3)</f>
        <v>5664</v>
      </c>
      <c r="C4" s="114"/>
      <c r="D4" s="114">
        <f aca="true" t="shared" si="0" ref="D4:O4">SUM(D2:D3)</f>
        <v>472</v>
      </c>
      <c r="E4" s="114">
        <f t="shared" si="0"/>
        <v>472</v>
      </c>
      <c r="F4" s="114">
        <f t="shared" si="0"/>
        <v>472</v>
      </c>
      <c r="G4" s="114">
        <f t="shared" si="0"/>
        <v>472</v>
      </c>
      <c r="H4" s="114">
        <f t="shared" si="0"/>
        <v>472</v>
      </c>
      <c r="I4" s="114">
        <f t="shared" si="0"/>
        <v>472</v>
      </c>
      <c r="J4" s="114">
        <f t="shared" si="0"/>
        <v>472</v>
      </c>
      <c r="K4" s="114">
        <f t="shared" si="0"/>
        <v>472</v>
      </c>
      <c r="L4" s="114">
        <f t="shared" si="0"/>
        <v>472</v>
      </c>
      <c r="M4" s="114">
        <f t="shared" si="0"/>
        <v>472</v>
      </c>
      <c r="N4" s="114">
        <f t="shared" si="0"/>
        <v>472</v>
      </c>
      <c r="O4" s="114">
        <f t="shared" si="0"/>
        <v>472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G2" sqref="G2"/>
    </sheetView>
  </sheetViews>
  <sheetFormatPr defaultColWidth="9.140625" defaultRowHeight="12.75"/>
  <cols>
    <col min="1" max="1" width="32.28125" style="0" customWidth="1"/>
    <col min="2" max="2" width="13.421875" style="0" customWidth="1"/>
    <col min="3" max="3" width="0.85546875" style="0" customWidth="1"/>
    <col min="4" max="4" width="8.00390625" style="0" customWidth="1"/>
    <col min="5" max="5" width="7.140625" style="0" customWidth="1"/>
    <col min="6" max="7" width="7.140625" style="0" bestFit="1" customWidth="1"/>
    <col min="8" max="8" width="8.140625" style="0" bestFit="1" customWidth="1"/>
    <col min="9" max="9" width="6.8515625" style="0" customWidth="1"/>
    <col min="10" max="10" width="8.140625" style="0" bestFit="1" customWidth="1"/>
    <col min="11" max="11" width="7.140625" style="0" bestFit="1" customWidth="1"/>
    <col min="12" max="12" width="8.140625" style="0" bestFit="1" customWidth="1"/>
    <col min="13" max="14" width="7.140625" style="0" bestFit="1" customWidth="1"/>
    <col min="15" max="15" width="6.00390625" style="0" customWidth="1"/>
  </cols>
  <sheetData>
    <row r="1" spans="1:15" ht="12.75">
      <c r="A1" s="65" t="s">
        <v>64</v>
      </c>
      <c r="B1" s="65"/>
      <c r="C1" s="65"/>
      <c r="D1" s="66" t="s">
        <v>65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26.25" customHeight="1">
      <c r="A2" t="s">
        <v>166</v>
      </c>
      <c r="B2" s="67">
        <f>SUM(D2:O2)</f>
        <v>228000</v>
      </c>
      <c r="C2" s="65"/>
      <c r="D2" s="68">
        <v>170000</v>
      </c>
      <c r="E2" s="68">
        <v>40000</v>
      </c>
      <c r="F2" s="68">
        <v>15000</v>
      </c>
      <c r="G2" s="68">
        <v>3000</v>
      </c>
      <c r="H2" s="68">
        <v>0</v>
      </c>
      <c r="I2" s="68">
        <v>0</v>
      </c>
      <c r="J2" s="68">
        <v>0</v>
      </c>
      <c r="K2" s="68">
        <v>0</v>
      </c>
      <c r="L2" s="68">
        <v>0</v>
      </c>
      <c r="M2" s="68">
        <v>0</v>
      </c>
      <c r="N2" s="68">
        <v>0</v>
      </c>
      <c r="O2" s="68">
        <v>0</v>
      </c>
    </row>
    <row r="3" spans="1:15" ht="26.25" customHeight="1">
      <c r="A3" t="s">
        <v>167</v>
      </c>
      <c r="B3" s="67">
        <f>SUM(D3:O3)</f>
        <v>228000</v>
      </c>
      <c r="C3" s="65"/>
      <c r="D3" s="68">
        <v>0</v>
      </c>
      <c r="E3" s="68">
        <v>0</v>
      </c>
      <c r="F3" s="68">
        <v>0</v>
      </c>
      <c r="G3" s="68">
        <v>0</v>
      </c>
      <c r="H3" s="68">
        <v>170000</v>
      </c>
      <c r="I3" s="68">
        <v>40000</v>
      </c>
      <c r="J3" s="68">
        <v>15000</v>
      </c>
      <c r="K3" s="68">
        <v>3000</v>
      </c>
      <c r="L3" s="68">
        <v>0</v>
      </c>
      <c r="M3" s="68">
        <v>0</v>
      </c>
      <c r="N3" s="68">
        <v>0</v>
      </c>
      <c r="O3" s="68">
        <v>0</v>
      </c>
    </row>
    <row r="4" spans="1:15" ht="26.25" customHeight="1">
      <c r="A4" t="s">
        <v>168</v>
      </c>
      <c r="B4" s="67">
        <f>SUM(D4:O4)</f>
        <v>228000</v>
      </c>
      <c r="C4" s="65"/>
      <c r="D4" s="68">
        <v>0</v>
      </c>
      <c r="E4" s="68">
        <v>0</v>
      </c>
      <c r="F4" s="68">
        <v>0</v>
      </c>
      <c r="G4" s="68">
        <v>0</v>
      </c>
      <c r="H4" s="68">
        <v>0</v>
      </c>
      <c r="I4" s="68">
        <v>0</v>
      </c>
      <c r="J4" s="68">
        <v>0</v>
      </c>
      <c r="K4" s="68">
        <v>0</v>
      </c>
      <c r="L4" s="68">
        <v>170000</v>
      </c>
      <c r="M4" s="68">
        <v>40000</v>
      </c>
      <c r="N4" s="68">
        <v>15000</v>
      </c>
      <c r="O4" s="68">
        <v>3000</v>
      </c>
    </row>
    <row r="5" spans="1:15" ht="26.25" customHeight="1">
      <c r="A5" s="69" t="s">
        <v>77</v>
      </c>
      <c r="B5" s="67">
        <f>SUM(D5:O5)</f>
        <v>0</v>
      </c>
      <c r="C5" s="71"/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</row>
    <row r="6" spans="1:15" ht="26.25" customHeight="1">
      <c r="A6" t="s">
        <v>78</v>
      </c>
      <c r="B6" s="73">
        <f>SUM(B2:B5)</f>
        <v>684000</v>
      </c>
      <c r="C6" s="74"/>
      <c r="D6" s="75">
        <f aca="true" t="shared" si="0" ref="D6:O6">SUM(D2:D5)</f>
        <v>170000</v>
      </c>
      <c r="E6" s="75">
        <f t="shared" si="0"/>
        <v>40000</v>
      </c>
      <c r="F6" s="75">
        <f t="shared" si="0"/>
        <v>15000</v>
      </c>
      <c r="G6" s="75">
        <f t="shared" si="0"/>
        <v>3000</v>
      </c>
      <c r="H6" s="75">
        <f t="shared" si="0"/>
        <v>170000</v>
      </c>
      <c r="I6" s="75">
        <f t="shared" si="0"/>
        <v>40000</v>
      </c>
      <c r="J6" s="75">
        <f t="shared" si="0"/>
        <v>15000</v>
      </c>
      <c r="K6" s="75">
        <f t="shared" si="0"/>
        <v>3000</v>
      </c>
      <c r="L6" s="75">
        <f t="shared" si="0"/>
        <v>170000</v>
      </c>
      <c r="M6" s="75">
        <f t="shared" si="0"/>
        <v>40000</v>
      </c>
      <c r="N6" s="75">
        <f t="shared" si="0"/>
        <v>15000</v>
      </c>
      <c r="O6" s="75">
        <f t="shared" si="0"/>
        <v>3000</v>
      </c>
    </row>
    <row r="7" ht="12.75">
      <c r="C7" s="74"/>
    </row>
    <row r="8" ht="12.75">
      <c r="C8" s="74"/>
    </row>
    <row r="9" ht="12.75">
      <c r="C9" s="74"/>
    </row>
    <row r="10" ht="12.75">
      <c r="C10" s="74"/>
    </row>
    <row r="11" ht="12.75">
      <c r="C11" s="74"/>
    </row>
    <row r="12" ht="12.75">
      <c r="C12" s="74"/>
    </row>
    <row r="13" ht="12.75">
      <c r="C13" s="74"/>
    </row>
    <row r="14" ht="12.75">
      <c r="C14" s="74"/>
    </row>
    <row r="15" ht="12.75">
      <c r="C15" s="74"/>
    </row>
    <row r="16" ht="12.75">
      <c r="C16" s="74"/>
    </row>
    <row r="17" ht="12.75">
      <c r="C17" s="74"/>
    </row>
    <row r="18" ht="12.75">
      <c r="C18" s="74"/>
    </row>
    <row r="19" ht="12.75">
      <c r="C19" s="74"/>
    </row>
    <row r="20" ht="12.75">
      <c r="C20" s="74"/>
    </row>
    <row r="21" ht="12.75">
      <c r="C21" s="74"/>
    </row>
    <row r="22" ht="12.75">
      <c r="C22" s="74"/>
    </row>
  </sheetData>
  <printOptions gridLines="1"/>
  <pageMargins left="0.2" right="0.17" top="1" bottom="1" header="0.5" footer="0.5"/>
  <pageSetup horizontalDpi="600" verticalDpi="600" orientation="landscape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L17" sqref="L17"/>
    </sheetView>
  </sheetViews>
  <sheetFormatPr defaultColWidth="9.140625" defaultRowHeight="12.75"/>
  <cols>
    <col min="1" max="1" width="40.140625" style="0" customWidth="1"/>
    <col min="2" max="2" width="11.28125" style="0" bestFit="1" customWidth="1"/>
    <col min="3" max="3" width="2.28125" style="0" customWidth="1"/>
    <col min="4" max="4" width="5.7109375" style="0" customWidth="1"/>
    <col min="5" max="15" width="5.00390625" style="0" bestFit="1" customWidth="1"/>
  </cols>
  <sheetData>
    <row r="1" spans="1:15" ht="12.75">
      <c r="A1" s="95" t="s">
        <v>129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21" customHeight="1">
      <c r="A2" t="s">
        <v>130</v>
      </c>
      <c r="B2" s="67">
        <f>SUM(D2:O2)</f>
        <v>69899.87999999999</v>
      </c>
      <c r="C2" s="65"/>
      <c r="D2">
        <v>5824.99</v>
      </c>
      <c r="E2">
        <v>5824.99</v>
      </c>
      <c r="F2">
        <v>5824.99</v>
      </c>
      <c r="G2">
        <v>5824.99</v>
      </c>
      <c r="H2">
        <v>5824.99</v>
      </c>
      <c r="I2">
        <v>5824.99</v>
      </c>
      <c r="J2">
        <v>5824.99</v>
      </c>
      <c r="K2">
        <v>5824.99</v>
      </c>
      <c r="L2">
        <v>5824.99</v>
      </c>
      <c r="M2">
        <v>5824.99</v>
      </c>
      <c r="N2">
        <v>5824.99</v>
      </c>
      <c r="O2">
        <v>5824.99</v>
      </c>
    </row>
    <row r="3" spans="1:15" ht="21" customHeight="1">
      <c r="A3" s="69" t="s">
        <v>131</v>
      </c>
      <c r="B3" s="70">
        <f>SUM(D3:O3)</f>
        <v>480</v>
      </c>
      <c r="C3" s="71"/>
      <c r="D3" s="69">
        <v>40</v>
      </c>
      <c r="E3" s="69">
        <v>40</v>
      </c>
      <c r="F3" s="69">
        <v>40</v>
      </c>
      <c r="G3" s="69">
        <v>40</v>
      </c>
      <c r="H3" s="69">
        <v>40</v>
      </c>
      <c r="I3" s="69">
        <v>40</v>
      </c>
      <c r="J3" s="69">
        <v>40</v>
      </c>
      <c r="K3" s="69">
        <v>40</v>
      </c>
      <c r="L3" s="69">
        <v>40</v>
      </c>
      <c r="M3" s="69">
        <v>40</v>
      </c>
      <c r="N3" s="69">
        <v>40</v>
      </c>
      <c r="O3" s="69">
        <v>40</v>
      </c>
    </row>
    <row r="4" spans="2:15" ht="20.25" customHeight="1">
      <c r="B4" s="73">
        <f>SUM(B2:B3)</f>
        <v>70379.87999999999</v>
      </c>
      <c r="C4" s="65"/>
      <c r="D4" s="87">
        <f>SUM(D2:D3)</f>
        <v>5864.99</v>
      </c>
      <c r="E4" s="87">
        <f aca="true" t="shared" si="0" ref="E4:O4">SUM(E2:E3)</f>
        <v>5864.99</v>
      </c>
      <c r="F4" s="87">
        <f t="shared" si="0"/>
        <v>5864.99</v>
      </c>
      <c r="G4" s="87">
        <f t="shared" si="0"/>
        <v>5864.99</v>
      </c>
      <c r="H4" s="87">
        <f t="shared" si="0"/>
        <v>5864.99</v>
      </c>
      <c r="I4" s="87">
        <f t="shared" si="0"/>
        <v>5864.99</v>
      </c>
      <c r="J4" s="87">
        <f t="shared" si="0"/>
        <v>5864.99</v>
      </c>
      <c r="K4" s="87">
        <f t="shared" si="0"/>
        <v>5864.99</v>
      </c>
      <c r="L4" s="87">
        <f t="shared" si="0"/>
        <v>5864.99</v>
      </c>
      <c r="M4" s="87">
        <f t="shared" si="0"/>
        <v>5864.99</v>
      </c>
      <c r="N4" s="87">
        <f t="shared" si="0"/>
        <v>5864.99</v>
      </c>
      <c r="O4" s="87">
        <f t="shared" si="0"/>
        <v>5864.99</v>
      </c>
    </row>
    <row r="5" ht="12.75">
      <c r="C5" s="74"/>
    </row>
    <row r="6" ht="12.75">
      <c r="C6" s="74"/>
    </row>
    <row r="7" ht="12.75">
      <c r="C7" s="74"/>
    </row>
    <row r="8" ht="12.75">
      <c r="C8" s="74"/>
    </row>
    <row r="9" ht="12.75">
      <c r="C9" s="74"/>
    </row>
    <row r="10" ht="12.75">
      <c r="C10" s="7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A2" sqref="A2:O2"/>
    </sheetView>
  </sheetViews>
  <sheetFormatPr defaultColWidth="9.140625" defaultRowHeight="12.75"/>
  <cols>
    <col min="1" max="1" width="30.57421875" style="0" customWidth="1"/>
    <col min="2" max="2" width="11.28125" style="0" bestFit="1" customWidth="1"/>
    <col min="3" max="3" width="2.28125" style="0" customWidth="1"/>
    <col min="4" max="15" width="6.57421875" style="0" customWidth="1"/>
  </cols>
  <sheetData>
    <row r="1" spans="1:15" ht="12.75">
      <c r="A1" s="95" t="s">
        <v>30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18" customHeight="1">
      <c r="A2" s="69" t="s">
        <v>132</v>
      </c>
      <c r="B2" s="70">
        <f>SUM(D2:O2)</f>
        <v>6000</v>
      </c>
      <c r="C2" s="71"/>
      <c r="D2" s="69">
        <v>500</v>
      </c>
      <c r="E2" s="69">
        <v>500</v>
      </c>
      <c r="F2" s="69">
        <v>500</v>
      </c>
      <c r="G2" s="69">
        <v>500</v>
      </c>
      <c r="H2" s="69">
        <v>500</v>
      </c>
      <c r="I2" s="69">
        <v>500</v>
      </c>
      <c r="J2" s="69">
        <v>500</v>
      </c>
      <c r="K2" s="69">
        <v>500</v>
      </c>
      <c r="L2" s="69">
        <v>500</v>
      </c>
      <c r="M2" s="69">
        <v>500</v>
      </c>
      <c r="N2" s="69">
        <v>500</v>
      </c>
      <c r="O2" s="69">
        <v>500</v>
      </c>
    </row>
    <row r="3" spans="2:15" ht="18" customHeight="1">
      <c r="B3" s="73">
        <f>SUM(B2:B2)</f>
        <v>6000</v>
      </c>
      <c r="C3" s="65"/>
      <c r="D3" s="87">
        <f aca="true" t="shared" si="0" ref="D3:O3">SUM(D2:D2)</f>
        <v>500</v>
      </c>
      <c r="E3" s="87">
        <f t="shared" si="0"/>
        <v>500</v>
      </c>
      <c r="F3" s="87">
        <f t="shared" si="0"/>
        <v>500</v>
      </c>
      <c r="G3" s="87">
        <f t="shared" si="0"/>
        <v>500</v>
      </c>
      <c r="H3" s="87">
        <f t="shared" si="0"/>
        <v>500</v>
      </c>
      <c r="I3" s="87">
        <f t="shared" si="0"/>
        <v>500</v>
      </c>
      <c r="J3" s="87">
        <f t="shared" si="0"/>
        <v>500</v>
      </c>
      <c r="K3" s="87">
        <f t="shared" si="0"/>
        <v>500</v>
      </c>
      <c r="L3" s="87">
        <f t="shared" si="0"/>
        <v>500</v>
      </c>
      <c r="M3" s="87">
        <f t="shared" si="0"/>
        <v>500</v>
      </c>
      <c r="N3" s="87">
        <f t="shared" si="0"/>
        <v>500</v>
      </c>
      <c r="O3" s="87">
        <f t="shared" si="0"/>
        <v>500</v>
      </c>
    </row>
    <row r="4" ht="12.75">
      <c r="C4" s="74"/>
    </row>
    <row r="5" ht="12.75">
      <c r="C5" s="74"/>
    </row>
    <row r="6" ht="12.75">
      <c r="C6" s="74"/>
    </row>
    <row r="7" ht="12.75">
      <c r="C7" s="74"/>
    </row>
    <row r="8" ht="12.75">
      <c r="C8" s="74"/>
    </row>
    <row r="9" ht="12.75">
      <c r="C9" s="7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P14" sqref="P14:P15"/>
    </sheetView>
  </sheetViews>
  <sheetFormatPr defaultColWidth="9.140625" defaultRowHeight="12.75"/>
  <cols>
    <col min="1" max="1" width="40.140625" style="0" customWidth="1"/>
    <col min="2" max="2" width="11.28125" style="0" bestFit="1" customWidth="1"/>
    <col min="3" max="3" width="2.28125" style="0" customWidth="1"/>
    <col min="4" max="4" width="5.7109375" style="0" customWidth="1"/>
    <col min="5" max="15" width="5.00390625" style="0" bestFit="1" customWidth="1"/>
  </cols>
  <sheetData>
    <row r="1" spans="1:15" ht="22.5" customHeight="1">
      <c r="A1" s="95" t="s">
        <v>31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22.5" customHeight="1">
      <c r="A2" s="69" t="s">
        <v>506</v>
      </c>
      <c r="B2" s="70">
        <f>SUM(D2:O2)</f>
        <v>12000</v>
      </c>
      <c r="C2" s="71"/>
      <c r="D2" s="69">
        <v>1000</v>
      </c>
      <c r="E2" s="69">
        <v>1000</v>
      </c>
      <c r="F2" s="69">
        <v>1000</v>
      </c>
      <c r="G2" s="69">
        <v>1000</v>
      </c>
      <c r="H2" s="69">
        <v>1000</v>
      </c>
      <c r="I2" s="69">
        <v>1000</v>
      </c>
      <c r="J2" s="69">
        <v>1000</v>
      </c>
      <c r="K2" s="69">
        <v>1000</v>
      </c>
      <c r="L2" s="69">
        <v>1000</v>
      </c>
      <c r="M2" s="69">
        <v>1000</v>
      </c>
      <c r="N2" s="69">
        <v>1000</v>
      </c>
      <c r="O2" s="69">
        <v>1000</v>
      </c>
    </row>
    <row r="3" spans="2:15" ht="22.5" customHeight="1">
      <c r="B3" s="221">
        <f>SUM(B2:B2)</f>
        <v>12000</v>
      </c>
      <c r="C3" s="65"/>
      <c r="D3" s="136">
        <f aca="true" t="shared" si="0" ref="D3:O3">SUM(D2:D2)</f>
        <v>1000</v>
      </c>
      <c r="E3" s="136">
        <f t="shared" si="0"/>
        <v>1000</v>
      </c>
      <c r="F3" s="136">
        <f t="shared" si="0"/>
        <v>1000</v>
      </c>
      <c r="G3" s="136">
        <f t="shared" si="0"/>
        <v>1000</v>
      </c>
      <c r="H3" s="136">
        <f t="shared" si="0"/>
        <v>1000</v>
      </c>
      <c r="I3" s="136">
        <f t="shared" si="0"/>
        <v>1000</v>
      </c>
      <c r="J3" s="136">
        <f t="shared" si="0"/>
        <v>1000</v>
      </c>
      <c r="K3" s="136">
        <f t="shared" si="0"/>
        <v>1000</v>
      </c>
      <c r="L3" s="136">
        <f t="shared" si="0"/>
        <v>1000</v>
      </c>
      <c r="M3" s="136">
        <f t="shared" si="0"/>
        <v>1000</v>
      </c>
      <c r="N3" s="136">
        <f t="shared" si="0"/>
        <v>1000</v>
      </c>
      <c r="O3" s="136">
        <f t="shared" si="0"/>
        <v>1000</v>
      </c>
    </row>
    <row r="4" ht="12.75">
      <c r="C4" s="74"/>
    </row>
    <row r="5" ht="12.75">
      <c r="C5" s="74"/>
    </row>
    <row r="6" ht="12.75">
      <c r="C6" s="74"/>
    </row>
    <row r="7" ht="12.75">
      <c r="C7" s="74"/>
    </row>
    <row r="8" ht="12.75">
      <c r="C8" s="74"/>
    </row>
    <row r="9" ht="12.75">
      <c r="C9" s="7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E12" sqref="E12"/>
    </sheetView>
  </sheetViews>
  <sheetFormatPr defaultColWidth="9.140625" defaultRowHeight="12.75"/>
  <cols>
    <col min="1" max="1" width="40.140625" style="0" customWidth="1"/>
    <col min="2" max="2" width="11.28125" style="0" bestFit="1" customWidth="1"/>
    <col min="3" max="3" width="2.28125" style="0" customWidth="1"/>
    <col min="4" max="4" width="5.7109375" style="0" customWidth="1"/>
    <col min="5" max="15" width="5.00390625" style="0" bestFit="1" customWidth="1"/>
  </cols>
  <sheetData>
    <row r="1" spans="1:15" ht="19.5" customHeight="1">
      <c r="A1" s="95" t="s">
        <v>133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19.5" customHeight="1">
      <c r="A2" s="220" t="s">
        <v>508</v>
      </c>
      <c r="B2" s="70">
        <f>SUM(D2:O2)</f>
        <v>1008</v>
      </c>
      <c r="C2" s="71"/>
      <c r="D2" s="69">
        <v>84</v>
      </c>
      <c r="E2" s="69">
        <v>84</v>
      </c>
      <c r="F2" s="69">
        <v>84</v>
      </c>
      <c r="G2" s="69">
        <v>84</v>
      </c>
      <c r="H2" s="69">
        <v>84</v>
      </c>
      <c r="I2" s="69">
        <v>84</v>
      </c>
      <c r="J2" s="69">
        <v>84</v>
      </c>
      <c r="K2" s="69">
        <v>84</v>
      </c>
      <c r="L2" s="69">
        <v>84</v>
      </c>
      <c r="M2" s="69">
        <v>84</v>
      </c>
      <c r="N2" s="69">
        <v>84</v>
      </c>
      <c r="O2" s="69">
        <v>84</v>
      </c>
    </row>
    <row r="3" spans="1:15" ht="19.5" customHeight="1">
      <c r="A3" t="s">
        <v>83</v>
      </c>
      <c r="B3" s="204">
        <f>SUM(B2:B2)</f>
        <v>1008</v>
      </c>
      <c r="C3" s="65"/>
      <c r="D3" s="136">
        <f aca="true" t="shared" si="0" ref="D3:O3">SUM(D2:D2)</f>
        <v>84</v>
      </c>
      <c r="E3" s="136">
        <f t="shared" si="0"/>
        <v>84</v>
      </c>
      <c r="F3" s="136">
        <f t="shared" si="0"/>
        <v>84</v>
      </c>
      <c r="G3" s="136">
        <f t="shared" si="0"/>
        <v>84</v>
      </c>
      <c r="H3" s="136">
        <f t="shared" si="0"/>
        <v>84</v>
      </c>
      <c r="I3" s="136">
        <f t="shared" si="0"/>
        <v>84</v>
      </c>
      <c r="J3" s="136">
        <f t="shared" si="0"/>
        <v>84</v>
      </c>
      <c r="K3" s="136">
        <f t="shared" si="0"/>
        <v>84</v>
      </c>
      <c r="L3" s="136">
        <f t="shared" si="0"/>
        <v>84</v>
      </c>
      <c r="M3" s="136">
        <f t="shared" si="0"/>
        <v>84</v>
      </c>
      <c r="N3" s="136">
        <f t="shared" si="0"/>
        <v>84</v>
      </c>
      <c r="O3" s="136">
        <f t="shared" si="0"/>
        <v>84</v>
      </c>
    </row>
    <row r="4" ht="12.75">
      <c r="C4" s="74"/>
    </row>
    <row r="5" ht="12.75">
      <c r="C5" s="74"/>
    </row>
    <row r="6" ht="12.75">
      <c r="C6" s="74"/>
    </row>
    <row r="7" ht="12.75">
      <c r="C7" s="74"/>
    </row>
    <row r="8" ht="12.75">
      <c r="C8" s="74"/>
    </row>
    <row r="9" ht="12.75">
      <c r="C9" s="74"/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workbookViewId="0" topLeftCell="A1">
      <selection activeCell="A21" sqref="A21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4" width="5.57421875" style="0" bestFit="1" customWidth="1"/>
    <col min="5" max="5" width="6.57421875" style="0" customWidth="1"/>
    <col min="6" max="14" width="5.57421875" style="0" bestFit="1" customWidth="1"/>
    <col min="15" max="15" width="6.57421875" style="0" bestFit="1" customWidth="1"/>
  </cols>
  <sheetData>
    <row r="1" spans="1:15" ht="12.75">
      <c r="A1" s="77" t="s">
        <v>134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17.25" customHeight="1">
      <c r="A2" t="s">
        <v>477</v>
      </c>
      <c r="B2" s="67">
        <f>SUM(D2:O2)</f>
        <v>13000</v>
      </c>
      <c r="C2" s="65"/>
      <c r="D2" s="68">
        <v>0</v>
      </c>
      <c r="E2" s="68">
        <v>3250</v>
      </c>
      <c r="F2" s="68">
        <v>0</v>
      </c>
      <c r="G2" s="68">
        <v>0</v>
      </c>
      <c r="H2" s="68">
        <v>3250</v>
      </c>
      <c r="I2" s="68">
        <v>0</v>
      </c>
      <c r="J2" s="68">
        <v>0</v>
      </c>
      <c r="K2" s="68">
        <v>0</v>
      </c>
      <c r="L2" s="68">
        <v>3250</v>
      </c>
      <c r="M2" s="68">
        <v>0</v>
      </c>
      <c r="N2" s="68">
        <v>0</v>
      </c>
      <c r="O2" s="68">
        <v>3250</v>
      </c>
    </row>
    <row r="3" spans="1:15" ht="17.25" customHeight="1">
      <c r="A3" t="s">
        <v>478</v>
      </c>
      <c r="B3" s="67">
        <f>SUM(D3:O3)</f>
        <v>1200</v>
      </c>
      <c r="C3" s="65"/>
      <c r="D3" s="68">
        <v>100</v>
      </c>
      <c r="E3" s="68">
        <v>100</v>
      </c>
      <c r="F3" s="68">
        <v>100</v>
      </c>
      <c r="G3" s="68">
        <v>100</v>
      </c>
      <c r="H3" s="68">
        <v>100</v>
      </c>
      <c r="I3" s="68">
        <v>100</v>
      </c>
      <c r="J3" s="68">
        <v>100</v>
      </c>
      <c r="K3" s="68">
        <v>100</v>
      </c>
      <c r="L3" s="68">
        <v>100</v>
      </c>
      <c r="M3" s="68">
        <v>100</v>
      </c>
      <c r="N3" s="68">
        <v>100</v>
      </c>
      <c r="O3" s="68">
        <v>100</v>
      </c>
    </row>
    <row r="4" spans="1:15" ht="17.25" customHeight="1">
      <c r="A4" t="s">
        <v>135</v>
      </c>
      <c r="B4" s="67">
        <f>SUM(D4:O4)</f>
        <v>2000</v>
      </c>
      <c r="C4" s="65"/>
      <c r="D4" s="68">
        <v>0</v>
      </c>
      <c r="E4" s="68">
        <v>0</v>
      </c>
      <c r="F4" s="68">
        <v>0</v>
      </c>
      <c r="G4" s="68">
        <v>0</v>
      </c>
      <c r="H4" s="68">
        <v>0</v>
      </c>
      <c r="I4" s="68">
        <v>1000</v>
      </c>
      <c r="J4" s="68">
        <v>0</v>
      </c>
      <c r="K4" s="68">
        <v>0</v>
      </c>
      <c r="L4" s="68">
        <v>1000</v>
      </c>
      <c r="M4" s="68">
        <v>0</v>
      </c>
      <c r="N4" s="68">
        <v>0</v>
      </c>
      <c r="O4" s="68">
        <v>0</v>
      </c>
    </row>
    <row r="5" spans="1:15" ht="17.25" customHeight="1">
      <c r="A5" t="s">
        <v>479</v>
      </c>
      <c r="B5" s="67">
        <f>SUM(D5:O5)</f>
        <v>1980</v>
      </c>
      <c r="C5" s="65"/>
      <c r="D5" s="68">
        <v>165</v>
      </c>
      <c r="E5" s="68">
        <v>165</v>
      </c>
      <c r="F5" s="68">
        <v>165</v>
      </c>
      <c r="G5" s="68">
        <v>165</v>
      </c>
      <c r="H5" s="68">
        <v>165</v>
      </c>
      <c r="I5" s="68">
        <v>165</v>
      </c>
      <c r="J5" s="68">
        <v>165</v>
      </c>
      <c r="K5" s="68">
        <v>165</v>
      </c>
      <c r="L5" s="68">
        <v>165</v>
      </c>
      <c r="M5" s="68">
        <v>165</v>
      </c>
      <c r="N5" s="68">
        <v>165</v>
      </c>
      <c r="O5" s="68">
        <v>165</v>
      </c>
    </row>
    <row r="6" spans="1:16" ht="17.25" customHeight="1">
      <c r="A6" s="109" t="s">
        <v>480</v>
      </c>
      <c r="B6" s="70">
        <f>SUM(D6:O6)</f>
        <v>1800</v>
      </c>
      <c r="C6" s="110"/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1800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t="s">
        <v>83</v>
      </c>
    </row>
    <row r="7" spans="2:15" ht="15.75" customHeight="1">
      <c r="B7" s="88">
        <f>SUM(B2:B6)</f>
        <v>19980</v>
      </c>
      <c r="C7" s="65"/>
      <c r="D7" s="91">
        <f aca="true" t="shared" si="0" ref="D7:O7">SUM(D2:D6)</f>
        <v>265</v>
      </c>
      <c r="E7" s="91">
        <f t="shared" si="0"/>
        <v>3515</v>
      </c>
      <c r="F7" s="91">
        <f t="shared" si="0"/>
        <v>265</v>
      </c>
      <c r="G7" s="91">
        <f t="shared" si="0"/>
        <v>265</v>
      </c>
      <c r="H7" s="91">
        <f t="shared" si="0"/>
        <v>3515</v>
      </c>
      <c r="I7" s="91">
        <f t="shared" si="0"/>
        <v>1265</v>
      </c>
      <c r="J7" s="91">
        <f t="shared" si="0"/>
        <v>2065</v>
      </c>
      <c r="K7" s="91">
        <f t="shared" si="0"/>
        <v>265</v>
      </c>
      <c r="L7" s="91">
        <f t="shared" si="0"/>
        <v>4515</v>
      </c>
      <c r="M7" s="91">
        <f t="shared" si="0"/>
        <v>265</v>
      </c>
      <c r="N7" s="91">
        <f t="shared" si="0"/>
        <v>265</v>
      </c>
      <c r="O7" s="91">
        <f t="shared" si="0"/>
        <v>3515</v>
      </c>
    </row>
    <row r="8" ht="12.75">
      <c r="C8" s="128"/>
    </row>
    <row r="10" ht="12.75">
      <c r="A10" t="s">
        <v>83</v>
      </c>
    </row>
    <row r="11" ht="12.75">
      <c r="A11" t="s">
        <v>470</v>
      </c>
    </row>
    <row r="12" ht="12.75">
      <c r="A12" t="s">
        <v>471</v>
      </c>
    </row>
    <row r="13" ht="12.75">
      <c r="A13" t="s">
        <v>472</v>
      </c>
    </row>
    <row r="14" ht="12.75">
      <c r="A14" t="s">
        <v>473</v>
      </c>
    </row>
    <row r="15" ht="12.75">
      <c r="A15" t="s">
        <v>474</v>
      </c>
    </row>
    <row r="16" ht="12.75">
      <c r="A16" t="s">
        <v>475</v>
      </c>
    </row>
    <row r="17" ht="12.75">
      <c r="A17" t="s">
        <v>476</v>
      </c>
    </row>
    <row r="20" ht="12.75">
      <c r="A20" t="s">
        <v>523</v>
      </c>
    </row>
  </sheetData>
  <printOptions gridLines="1"/>
  <pageMargins left="0.75" right="0.75" top="1" bottom="1" header="0.5" footer="0.5"/>
  <pageSetup fitToHeight="1" fitToWidth="1" horizontalDpi="600" verticalDpi="600" orientation="landscape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workbookViewId="0" topLeftCell="A1">
      <selection activeCell="Q8" sqref="Q8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4" width="5.57421875" style="0" bestFit="1" customWidth="1"/>
    <col min="5" max="5" width="6.57421875" style="0" customWidth="1"/>
    <col min="6" max="14" width="5.57421875" style="0" bestFit="1" customWidth="1"/>
    <col min="15" max="15" width="6.00390625" style="0" customWidth="1"/>
  </cols>
  <sheetData>
    <row r="1" spans="1:15" ht="20.25" customHeight="1">
      <c r="A1" s="77" t="s">
        <v>34</v>
      </c>
      <c r="B1" s="65"/>
      <c r="C1" s="65"/>
      <c r="D1" s="129" t="s">
        <v>65</v>
      </c>
      <c r="E1" s="66" t="s">
        <v>118</v>
      </c>
      <c r="F1" s="66" t="s">
        <v>67</v>
      </c>
      <c r="G1" s="66" t="s">
        <v>68</v>
      </c>
      <c r="H1" s="129" t="s">
        <v>69</v>
      </c>
      <c r="I1" s="66" t="s">
        <v>70</v>
      </c>
      <c r="J1" s="66" t="s">
        <v>71</v>
      </c>
      <c r="K1" s="66" t="s">
        <v>72</v>
      </c>
      <c r="L1" s="129" t="s">
        <v>73</v>
      </c>
      <c r="M1" s="66" t="s">
        <v>74</v>
      </c>
      <c r="N1" s="66" t="s">
        <v>75</v>
      </c>
      <c r="O1" s="66" t="s">
        <v>76</v>
      </c>
    </row>
    <row r="2" spans="1:15" ht="27" customHeight="1">
      <c r="A2" s="69" t="s">
        <v>83</v>
      </c>
      <c r="B2" s="70">
        <f>SUM(D2:O2)</f>
        <v>20000</v>
      </c>
      <c r="C2" s="71"/>
      <c r="D2" s="72">
        <v>2000</v>
      </c>
      <c r="E2" s="72">
        <v>2000</v>
      </c>
      <c r="F2" s="72">
        <v>1500</v>
      </c>
      <c r="G2" s="72">
        <v>1500</v>
      </c>
      <c r="H2" s="72">
        <v>2000</v>
      </c>
      <c r="I2" s="72">
        <v>2000</v>
      </c>
      <c r="J2" s="72">
        <v>1500</v>
      </c>
      <c r="K2" s="72">
        <v>1500</v>
      </c>
      <c r="L2" s="72">
        <v>2000</v>
      </c>
      <c r="M2" s="72">
        <v>2000</v>
      </c>
      <c r="N2" s="72">
        <v>1000</v>
      </c>
      <c r="O2" s="72">
        <v>1000</v>
      </c>
    </row>
    <row r="3" spans="2:15" ht="21.75" customHeight="1">
      <c r="B3" s="203">
        <f>SUM(B2:B2)</f>
        <v>20000</v>
      </c>
      <c r="C3" s="65"/>
      <c r="D3" s="202">
        <f aca="true" t="shared" si="0" ref="D3:O3">SUM(D2:D2)</f>
        <v>2000</v>
      </c>
      <c r="E3" s="202">
        <f t="shared" si="0"/>
        <v>2000</v>
      </c>
      <c r="F3" s="202">
        <f t="shared" si="0"/>
        <v>1500</v>
      </c>
      <c r="G3" s="202">
        <f t="shared" si="0"/>
        <v>1500</v>
      </c>
      <c r="H3" s="202">
        <f t="shared" si="0"/>
        <v>2000</v>
      </c>
      <c r="I3" s="202">
        <f t="shared" si="0"/>
        <v>2000</v>
      </c>
      <c r="J3" s="202">
        <f t="shared" si="0"/>
        <v>1500</v>
      </c>
      <c r="K3" s="202">
        <f t="shared" si="0"/>
        <v>1500</v>
      </c>
      <c r="L3" s="202">
        <f t="shared" si="0"/>
        <v>2000</v>
      </c>
      <c r="M3" s="202">
        <f t="shared" si="0"/>
        <v>2000</v>
      </c>
      <c r="N3" s="202">
        <f t="shared" si="0"/>
        <v>1000</v>
      </c>
      <c r="O3" s="202">
        <f t="shared" si="0"/>
        <v>1000</v>
      </c>
    </row>
    <row r="4" ht="12.75">
      <c r="C4" s="74"/>
    </row>
    <row r="6" ht="12.75">
      <c r="A6" t="s">
        <v>83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workbookViewId="0" topLeftCell="A1">
      <selection activeCell="O17" sqref="O17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4" width="5.57421875" style="0" bestFit="1" customWidth="1"/>
    <col min="5" max="5" width="6.57421875" style="0" customWidth="1"/>
    <col min="6" max="8" width="5.57421875" style="0" bestFit="1" customWidth="1"/>
    <col min="9" max="9" width="6.57421875" style="0" bestFit="1" customWidth="1"/>
    <col min="10" max="14" width="5.57421875" style="0" bestFit="1" customWidth="1"/>
    <col min="15" max="15" width="6.57421875" style="0" bestFit="1" customWidth="1"/>
  </cols>
  <sheetData>
    <row r="1" spans="1:15" ht="12.75">
      <c r="A1" s="77" t="s">
        <v>136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18.75" customHeight="1">
      <c r="A2" s="69" t="s">
        <v>83</v>
      </c>
      <c r="B2" s="70">
        <f>SUM(D2:O2)</f>
        <v>35300</v>
      </c>
      <c r="C2" s="71"/>
      <c r="D2" s="72">
        <v>300</v>
      </c>
      <c r="E2" s="72">
        <v>300</v>
      </c>
      <c r="F2" s="72">
        <v>300</v>
      </c>
      <c r="G2" s="72">
        <v>300</v>
      </c>
      <c r="H2" s="72">
        <v>300</v>
      </c>
      <c r="I2" s="72">
        <v>32000</v>
      </c>
      <c r="J2" s="72">
        <v>300</v>
      </c>
      <c r="K2" s="72">
        <v>300</v>
      </c>
      <c r="L2" s="72">
        <v>300</v>
      </c>
      <c r="M2" s="72">
        <v>300</v>
      </c>
      <c r="N2" s="72">
        <v>300</v>
      </c>
      <c r="O2" s="72">
        <v>300</v>
      </c>
    </row>
    <row r="3" spans="2:15" ht="18.75" customHeight="1">
      <c r="B3" s="203">
        <f>SUM(B2:B2)</f>
        <v>35300</v>
      </c>
      <c r="C3" s="74"/>
      <c r="D3" s="202">
        <f aca="true" t="shared" si="0" ref="D3:O3">SUM(D2:D2)</f>
        <v>300</v>
      </c>
      <c r="E3" s="202">
        <f t="shared" si="0"/>
        <v>300</v>
      </c>
      <c r="F3" s="202">
        <f t="shared" si="0"/>
        <v>300</v>
      </c>
      <c r="G3" s="202">
        <f t="shared" si="0"/>
        <v>300</v>
      </c>
      <c r="H3" s="202">
        <f t="shared" si="0"/>
        <v>300</v>
      </c>
      <c r="I3" s="202">
        <f t="shared" si="0"/>
        <v>32000</v>
      </c>
      <c r="J3" s="202">
        <f t="shared" si="0"/>
        <v>300</v>
      </c>
      <c r="K3" s="202">
        <f t="shared" si="0"/>
        <v>300</v>
      </c>
      <c r="L3" s="202">
        <f t="shared" si="0"/>
        <v>300</v>
      </c>
      <c r="M3" s="202">
        <f t="shared" si="0"/>
        <v>300</v>
      </c>
      <c r="N3" s="202">
        <f t="shared" si="0"/>
        <v>300</v>
      </c>
      <c r="O3" s="202">
        <f t="shared" si="0"/>
        <v>300</v>
      </c>
    </row>
    <row r="4" ht="12.75">
      <c r="C4" s="74"/>
    </row>
    <row r="6" ht="12.75">
      <c r="A6" t="s">
        <v>83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workbookViewId="0" topLeftCell="A1">
      <selection activeCell="D8" sqref="D8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4" width="5.57421875" style="0" bestFit="1" customWidth="1"/>
    <col min="5" max="5" width="6.57421875" style="0" customWidth="1"/>
    <col min="6" max="8" width="5.57421875" style="0" bestFit="1" customWidth="1"/>
    <col min="9" max="9" width="6.57421875" style="0" bestFit="1" customWidth="1"/>
    <col min="10" max="14" width="5.57421875" style="0" bestFit="1" customWidth="1"/>
    <col min="15" max="15" width="6.57421875" style="0" bestFit="1" customWidth="1"/>
  </cols>
  <sheetData>
    <row r="1" spans="1:15" ht="12.75">
      <c r="A1" s="77" t="s">
        <v>137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22.5" customHeight="1">
      <c r="A2" s="137" t="s">
        <v>486</v>
      </c>
      <c r="B2" s="67">
        <f>SUM(D2:O2)</f>
        <v>3000</v>
      </c>
      <c r="C2" s="65"/>
      <c r="D2" s="193">
        <v>3000</v>
      </c>
      <c r="E2" s="193">
        <v>0</v>
      </c>
      <c r="F2" s="193">
        <v>0</v>
      </c>
      <c r="G2" s="193">
        <v>0</v>
      </c>
      <c r="H2" s="193">
        <v>0</v>
      </c>
      <c r="I2" s="193">
        <v>0</v>
      </c>
      <c r="J2" s="193">
        <v>0</v>
      </c>
      <c r="K2" s="193">
        <v>0</v>
      </c>
      <c r="L2" s="193">
        <v>0</v>
      </c>
      <c r="M2" s="193">
        <v>0</v>
      </c>
      <c r="N2" s="193">
        <v>0</v>
      </c>
      <c r="O2" s="193">
        <v>0</v>
      </c>
    </row>
    <row r="3" spans="1:15" ht="22.5" customHeight="1">
      <c r="A3" s="137" t="s">
        <v>487</v>
      </c>
      <c r="B3" s="67">
        <f>SUM(D3:O3)</f>
        <v>2500</v>
      </c>
      <c r="C3" s="65"/>
      <c r="D3" s="193">
        <v>2500</v>
      </c>
      <c r="E3" s="193">
        <v>0</v>
      </c>
      <c r="F3" s="193">
        <v>0</v>
      </c>
      <c r="G3" s="193">
        <v>0</v>
      </c>
      <c r="H3" s="193">
        <v>0</v>
      </c>
      <c r="I3" s="193">
        <v>0</v>
      </c>
      <c r="J3" s="193">
        <v>0</v>
      </c>
      <c r="K3" s="193">
        <v>0</v>
      </c>
      <c r="L3" s="193">
        <v>0</v>
      </c>
      <c r="M3" s="193">
        <v>0</v>
      </c>
      <c r="N3" s="193">
        <v>0</v>
      </c>
      <c r="O3" s="193">
        <v>0</v>
      </c>
    </row>
    <row r="4" spans="1:15" ht="22.5" customHeight="1">
      <c r="A4" s="137" t="s">
        <v>488</v>
      </c>
      <c r="B4" s="67">
        <f>SUM(D4:O4)</f>
        <v>900</v>
      </c>
      <c r="C4" s="65"/>
      <c r="D4" s="193">
        <v>0</v>
      </c>
      <c r="E4" s="193">
        <v>0</v>
      </c>
      <c r="F4" s="193">
        <v>0</v>
      </c>
      <c r="G4" s="193">
        <v>900</v>
      </c>
      <c r="H4" s="193">
        <v>0</v>
      </c>
      <c r="I4" s="193">
        <v>0</v>
      </c>
      <c r="J4" s="193">
        <v>0</v>
      </c>
      <c r="K4" s="193">
        <v>0</v>
      </c>
      <c r="L4" s="193">
        <v>0</v>
      </c>
      <c r="M4" s="193">
        <v>0</v>
      </c>
      <c r="N4" s="193">
        <v>0</v>
      </c>
      <c r="O4" s="193">
        <v>0</v>
      </c>
    </row>
    <row r="5" spans="1:15" ht="22.5" customHeight="1">
      <c r="A5" s="137" t="s">
        <v>489</v>
      </c>
      <c r="B5" s="67">
        <f>SUM(D5:O5)</f>
        <v>250</v>
      </c>
      <c r="C5" s="65"/>
      <c r="D5" s="193">
        <v>250</v>
      </c>
      <c r="E5" s="193">
        <v>0</v>
      </c>
      <c r="F5" s="193">
        <v>0</v>
      </c>
      <c r="G5" s="193">
        <v>0</v>
      </c>
      <c r="H5" s="193">
        <v>0</v>
      </c>
      <c r="I5" s="193">
        <v>0</v>
      </c>
      <c r="J5" s="193">
        <v>0</v>
      </c>
      <c r="K5" s="193">
        <v>0</v>
      </c>
      <c r="L5" s="193">
        <v>0</v>
      </c>
      <c r="M5" s="193">
        <v>0</v>
      </c>
      <c r="N5" s="193">
        <v>0</v>
      </c>
      <c r="O5" s="193">
        <v>0</v>
      </c>
    </row>
    <row r="6" spans="1:15" ht="22.5" customHeight="1">
      <c r="A6" s="206" t="s">
        <v>490</v>
      </c>
      <c r="B6" s="70">
        <f>SUM(D6:O6)</f>
        <v>400</v>
      </c>
      <c r="C6" s="71"/>
      <c r="D6" s="194">
        <v>400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</row>
    <row r="7" spans="2:15" ht="21" customHeight="1">
      <c r="B7" s="203">
        <f>SUM(B2:B6)</f>
        <v>7050</v>
      </c>
      <c r="C7" s="65"/>
      <c r="D7" s="205">
        <f>SUM(D2:D6)</f>
        <v>6150</v>
      </c>
      <c r="E7" s="205">
        <f aca="true" t="shared" si="0" ref="E7:O7">SUM(E2:E6)</f>
        <v>0</v>
      </c>
      <c r="F7" s="205">
        <f t="shared" si="0"/>
        <v>0</v>
      </c>
      <c r="G7" s="205">
        <f t="shared" si="0"/>
        <v>900</v>
      </c>
      <c r="H7" s="205">
        <f t="shared" si="0"/>
        <v>0</v>
      </c>
      <c r="I7" s="205">
        <f t="shared" si="0"/>
        <v>0</v>
      </c>
      <c r="J7" s="205">
        <f t="shared" si="0"/>
        <v>0</v>
      </c>
      <c r="K7" s="205">
        <f t="shared" si="0"/>
        <v>0</v>
      </c>
      <c r="L7" s="205">
        <f t="shared" si="0"/>
        <v>0</v>
      </c>
      <c r="M7" s="205">
        <f t="shared" si="0"/>
        <v>0</v>
      </c>
      <c r="N7" s="205">
        <f t="shared" si="0"/>
        <v>0</v>
      </c>
      <c r="O7" s="205">
        <f t="shared" si="0"/>
        <v>0</v>
      </c>
    </row>
    <row r="8" ht="12.75">
      <c r="C8" s="74"/>
    </row>
    <row r="10" ht="12.75">
      <c r="A10" t="s">
        <v>83</v>
      </c>
    </row>
    <row r="11" ht="12.75">
      <c r="A11" t="s">
        <v>83</v>
      </c>
    </row>
    <row r="12" ht="12.75">
      <c r="A12" t="s">
        <v>483</v>
      </c>
    </row>
    <row r="13" ht="12.75">
      <c r="A13" t="s">
        <v>484</v>
      </c>
    </row>
    <row r="14" ht="12.75">
      <c r="A14" t="s">
        <v>481</v>
      </c>
    </row>
    <row r="15" ht="12.75">
      <c r="A15" t="s">
        <v>482</v>
      </c>
    </row>
    <row r="16" ht="12.75">
      <c r="A16" t="s">
        <v>485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J17" sqref="J17"/>
    </sheetView>
  </sheetViews>
  <sheetFormatPr defaultColWidth="9.140625" defaultRowHeight="12.75"/>
  <cols>
    <col min="1" max="1" width="40.00390625" style="0" customWidth="1"/>
    <col min="2" max="2" width="11.28125" style="0" bestFit="1" customWidth="1"/>
    <col min="3" max="3" width="1.1484375" style="0" customWidth="1"/>
    <col min="4" max="4" width="7.140625" style="0" bestFit="1" customWidth="1"/>
    <col min="5" max="5" width="4.421875" style="0" bestFit="1" customWidth="1"/>
    <col min="6" max="7" width="7.140625" style="0" bestFit="1" customWidth="1"/>
    <col min="8" max="13" width="6.140625" style="0" bestFit="1" customWidth="1"/>
    <col min="14" max="14" width="4.57421875" style="0" bestFit="1" customWidth="1"/>
    <col min="15" max="15" width="6.140625" style="0" bestFit="1" customWidth="1"/>
  </cols>
  <sheetData>
    <row r="1" spans="1:15" ht="12.75">
      <c r="A1" s="65" t="s">
        <v>138</v>
      </c>
      <c r="B1" s="65"/>
      <c r="C1" s="65"/>
      <c r="D1" s="66" t="s">
        <v>65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12.75">
      <c r="A2" t="s">
        <v>139</v>
      </c>
      <c r="B2" s="67">
        <f aca="true" t="shared" si="0" ref="B2:B16">SUM(D2:O2)</f>
        <v>7508</v>
      </c>
      <c r="C2" s="65"/>
      <c r="D2" s="116">
        <v>0</v>
      </c>
      <c r="E2" s="116">
        <v>0</v>
      </c>
      <c r="F2" s="116">
        <v>0</v>
      </c>
      <c r="G2" s="116">
        <v>7508</v>
      </c>
      <c r="H2" s="116">
        <v>0</v>
      </c>
      <c r="I2" s="116">
        <v>0</v>
      </c>
      <c r="J2" s="116">
        <v>0</v>
      </c>
      <c r="K2" s="116">
        <v>0</v>
      </c>
      <c r="L2" s="116">
        <v>0</v>
      </c>
      <c r="M2" s="116">
        <v>0</v>
      </c>
      <c r="N2" s="116">
        <v>0</v>
      </c>
      <c r="O2" s="116">
        <v>0</v>
      </c>
    </row>
    <row r="3" spans="1:15" ht="12.75">
      <c r="A3" t="s">
        <v>140</v>
      </c>
      <c r="B3" s="67">
        <f t="shared" si="0"/>
        <v>1340</v>
      </c>
      <c r="C3" s="65"/>
      <c r="D3" s="116">
        <v>0</v>
      </c>
      <c r="E3" s="116">
        <v>0</v>
      </c>
      <c r="F3" s="116">
        <v>0</v>
      </c>
      <c r="G3" s="116">
        <v>0</v>
      </c>
      <c r="H3" s="116">
        <v>1340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</row>
    <row r="4" spans="1:15" ht="12.75">
      <c r="A4" t="s">
        <v>141</v>
      </c>
      <c r="B4" s="67">
        <f t="shared" si="0"/>
        <v>339</v>
      </c>
      <c r="C4" s="65"/>
      <c r="D4" s="116">
        <v>0</v>
      </c>
      <c r="E4" s="116">
        <v>0</v>
      </c>
      <c r="F4" s="116">
        <v>0</v>
      </c>
      <c r="G4" s="116">
        <v>0</v>
      </c>
      <c r="H4" s="116">
        <v>339</v>
      </c>
      <c r="I4" s="116">
        <v>0</v>
      </c>
      <c r="J4" s="116">
        <v>0</v>
      </c>
      <c r="K4" s="116">
        <v>0</v>
      </c>
      <c r="L4" s="116">
        <v>0</v>
      </c>
      <c r="M4" s="116">
        <v>0</v>
      </c>
      <c r="N4" s="116">
        <v>0</v>
      </c>
      <c r="O4" s="116">
        <v>0</v>
      </c>
    </row>
    <row r="5" spans="1:15" ht="12.75">
      <c r="A5" t="s">
        <v>142</v>
      </c>
      <c r="B5" s="67">
        <f t="shared" si="0"/>
        <v>2240</v>
      </c>
      <c r="C5" s="65"/>
      <c r="D5" s="116">
        <v>0</v>
      </c>
      <c r="E5" s="116">
        <v>0</v>
      </c>
      <c r="F5" s="116">
        <v>0</v>
      </c>
      <c r="G5" s="116">
        <v>0</v>
      </c>
      <c r="H5" s="116">
        <v>0</v>
      </c>
      <c r="I5" s="116">
        <v>0</v>
      </c>
      <c r="J5" s="116">
        <v>0</v>
      </c>
      <c r="K5" s="116">
        <v>2240</v>
      </c>
      <c r="L5" s="116">
        <v>0</v>
      </c>
      <c r="M5" s="116">
        <v>0</v>
      </c>
      <c r="N5" s="116">
        <v>0</v>
      </c>
      <c r="O5" s="116">
        <v>0</v>
      </c>
    </row>
    <row r="6" spans="1:15" ht="12.75">
      <c r="A6" t="s">
        <v>518</v>
      </c>
      <c r="B6" s="67">
        <f t="shared" si="0"/>
        <v>2652</v>
      </c>
      <c r="C6" s="65"/>
      <c r="D6" s="116">
        <v>221</v>
      </c>
      <c r="E6" s="116">
        <v>221</v>
      </c>
      <c r="F6" s="116">
        <v>221</v>
      </c>
      <c r="G6" s="116">
        <v>221</v>
      </c>
      <c r="H6" s="116">
        <v>221</v>
      </c>
      <c r="I6" s="116">
        <v>221</v>
      </c>
      <c r="J6" s="116">
        <v>221</v>
      </c>
      <c r="K6" s="116">
        <v>221</v>
      </c>
      <c r="L6" s="116">
        <v>221</v>
      </c>
      <c r="M6" s="116">
        <v>221</v>
      </c>
      <c r="N6" s="116">
        <v>221</v>
      </c>
      <c r="O6" s="116">
        <v>221</v>
      </c>
    </row>
    <row r="7" spans="1:15" ht="12.75">
      <c r="A7" t="s">
        <v>143</v>
      </c>
      <c r="B7" s="67">
        <f t="shared" si="0"/>
        <v>1080</v>
      </c>
      <c r="C7" s="65"/>
      <c r="D7" s="116">
        <v>90</v>
      </c>
      <c r="E7" s="116">
        <v>90</v>
      </c>
      <c r="F7" s="116">
        <v>90</v>
      </c>
      <c r="G7" s="116">
        <v>90</v>
      </c>
      <c r="H7" s="116">
        <v>90</v>
      </c>
      <c r="I7" s="116">
        <v>90</v>
      </c>
      <c r="J7" s="116">
        <v>90</v>
      </c>
      <c r="K7" s="116">
        <v>90</v>
      </c>
      <c r="L7" s="116">
        <v>90</v>
      </c>
      <c r="M7" s="116">
        <v>90</v>
      </c>
      <c r="N7" s="116">
        <v>90</v>
      </c>
      <c r="O7" s="116">
        <v>90</v>
      </c>
    </row>
    <row r="8" spans="1:15" ht="12.75">
      <c r="A8" t="s">
        <v>144</v>
      </c>
      <c r="B8" s="67">
        <f t="shared" si="0"/>
        <v>5280</v>
      </c>
      <c r="C8" s="65"/>
      <c r="D8" s="116">
        <v>1320</v>
      </c>
      <c r="E8" s="116">
        <v>0</v>
      </c>
      <c r="F8" s="116">
        <v>0</v>
      </c>
      <c r="G8" s="116">
        <v>1320</v>
      </c>
      <c r="H8" s="116">
        <v>0</v>
      </c>
      <c r="I8" s="116">
        <v>0</v>
      </c>
      <c r="J8" s="116">
        <v>1320</v>
      </c>
      <c r="K8" s="116">
        <v>0</v>
      </c>
      <c r="L8" s="116">
        <v>0</v>
      </c>
      <c r="M8" s="116">
        <v>1320</v>
      </c>
      <c r="N8" s="116">
        <v>0</v>
      </c>
      <c r="O8" s="116">
        <v>0</v>
      </c>
    </row>
    <row r="9" spans="1:15" ht="12.75">
      <c r="A9" t="s">
        <v>452</v>
      </c>
      <c r="B9" s="67">
        <f t="shared" si="0"/>
        <v>0</v>
      </c>
      <c r="C9" s="65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</row>
    <row r="10" spans="1:15" ht="12.75">
      <c r="A10" t="s">
        <v>145</v>
      </c>
      <c r="B10" s="67">
        <f t="shared" si="0"/>
        <v>12005.4</v>
      </c>
      <c r="C10" s="65"/>
      <c r="D10" s="116">
        <v>0</v>
      </c>
      <c r="E10" s="116">
        <v>0</v>
      </c>
      <c r="F10" s="116">
        <v>3001.35</v>
      </c>
      <c r="G10" s="116">
        <v>0</v>
      </c>
      <c r="H10" s="116">
        <v>0</v>
      </c>
      <c r="I10" s="116">
        <v>3001.35</v>
      </c>
      <c r="J10" s="116">
        <v>0</v>
      </c>
      <c r="K10" s="116">
        <v>0</v>
      </c>
      <c r="L10" s="116">
        <v>3001.35</v>
      </c>
      <c r="M10" s="116">
        <v>0</v>
      </c>
      <c r="N10" s="116">
        <v>0</v>
      </c>
      <c r="O10" s="116">
        <v>3001.35</v>
      </c>
    </row>
    <row r="11" spans="1:19" ht="12.75">
      <c r="A11" t="s">
        <v>146</v>
      </c>
      <c r="B11" s="67">
        <f t="shared" si="0"/>
        <v>7900</v>
      </c>
      <c r="C11" s="65"/>
      <c r="D11" s="116">
        <v>0</v>
      </c>
      <c r="E11" s="116">
        <v>0</v>
      </c>
      <c r="F11" s="116">
        <v>7900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S11" s="83"/>
    </row>
    <row r="12" spans="1:15" ht="12.75">
      <c r="A12" t="s">
        <v>454</v>
      </c>
      <c r="B12" s="67">
        <f t="shared" si="0"/>
        <v>0</v>
      </c>
      <c r="C12" s="65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</row>
    <row r="13" spans="1:15" ht="12.75">
      <c r="A13" t="s">
        <v>453</v>
      </c>
      <c r="B13" s="67">
        <f t="shared" si="0"/>
        <v>0</v>
      </c>
      <c r="C13" s="65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</row>
    <row r="14" spans="1:15" ht="12.75">
      <c r="A14" t="s">
        <v>227</v>
      </c>
      <c r="B14" s="67">
        <f t="shared" si="0"/>
        <v>1000</v>
      </c>
      <c r="C14" s="65"/>
      <c r="D14" s="116">
        <v>1000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</row>
    <row r="15" spans="1:15" ht="12.75">
      <c r="A15" t="s">
        <v>500</v>
      </c>
      <c r="B15" s="67">
        <v>0</v>
      </c>
      <c r="C15" s="65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</row>
    <row r="16" spans="1:15" ht="12.75">
      <c r="A16" s="69" t="s">
        <v>147</v>
      </c>
      <c r="B16" s="70">
        <f t="shared" si="0"/>
        <v>3500</v>
      </c>
      <c r="C16" s="71"/>
      <c r="D16" s="194">
        <v>875</v>
      </c>
      <c r="E16" s="194">
        <v>0</v>
      </c>
      <c r="F16" s="194">
        <v>0</v>
      </c>
      <c r="G16" s="194">
        <v>875</v>
      </c>
      <c r="H16" s="194">
        <v>0</v>
      </c>
      <c r="I16" s="194">
        <v>0</v>
      </c>
      <c r="J16" s="194">
        <v>875</v>
      </c>
      <c r="K16" s="194">
        <v>0</v>
      </c>
      <c r="L16" s="194">
        <v>0</v>
      </c>
      <c r="M16" s="194">
        <v>875</v>
      </c>
      <c r="N16" s="194">
        <v>0</v>
      </c>
      <c r="O16" s="194">
        <v>0</v>
      </c>
    </row>
    <row r="17" spans="2:15" ht="12.75">
      <c r="B17" s="218">
        <f>SUM(B2:B16)</f>
        <v>44844.4</v>
      </c>
      <c r="C17" s="84"/>
      <c r="D17" s="219">
        <f aca="true" t="shared" si="1" ref="D17:O17">SUM(D2:D16)</f>
        <v>3506</v>
      </c>
      <c r="E17" s="219">
        <f t="shared" si="1"/>
        <v>311</v>
      </c>
      <c r="F17" s="219">
        <f t="shared" si="1"/>
        <v>11212.35</v>
      </c>
      <c r="G17" s="219">
        <f t="shared" si="1"/>
        <v>10014</v>
      </c>
      <c r="H17" s="219">
        <f t="shared" si="1"/>
        <v>1990</v>
      </c>
      <c r="I17" s="219">
        <f t="shared" si="1"/>
        <v>3312.35</v>
      </c>
      <c r="J17" s="219">
        <f t="shared" si="1"/>
        <v>2506</v>
      </c>
      <c r="K17" s="219">
        <f t="shared" si="1"/>
        <v>2551</v>
      </c>
      <c r="L17" s="219">
        <f t="shared" si="1"/>
        <v>3312.35</v>
      </c>
      <c r="M17" s="219">
        <f t="shared" si="1"/>
        <v>2506</v>
      </c>
      <c r="N17" s="219">
        <f t="shared" si="1"/>
        <v>311</v>
      </c>
      <c r="O17" s="219">
        <f t="shared" si="1"/>
        <v>3312.35</v>
      </c>
    </row>
    <row r="21" ht="12.75">
      <c r="A21" t="s">
        <v>215</v>
      </c>
    </row>
    <row r="22" ht="12.75">
      <c r="A22" t="s">
        <v>216</v>
      </c>
    </row>
    <row r="23" ht="12.75">
      <c r="A23" t="s">
        <v>217</v>
      </c>
    </row>
    <row r="24" ht="12.75">
      <c r="A24" t="s">
        <v>218</v>
      </c>
    </row>
    <row r="25" ht="12.75">
      <c r="A25" t="s">
        <v>219</v>
      </c>
    </row>
    <row r="26" ht="12.75">
      <c r="A26" t="s">
        <v>220</v>
      </c>
    </row>
    <row r="27" ht="12.75">
      <c r="A27" t="s">
        <v>221</v>
      </c>
    </row>
    <row r="28" ht="12.75">
      <c r="A28" t="s">
        <v>222</v>
      </c>
    </row>
    <row r="29" ht="12.75">
      <c r="A29" t="s">
        <v>223</v>
      </c>
    </row>
    <row r="30" ht="12.75">
      <c r="A30" t="s">
        <v>224</v>
      </c>
    </row>
    <row r="31" ht="12.75">
      <c r="A31" t="s">
        <v>501</v>
      </c>
    </row>
    <row r="32" ht="12.75">
      <c r="A32" t="s">
        <v>225</v>
      </c>
    </row>
    <row r="33" ht="12.75">
      <c r="A33" t="s">
        <v>517</v>
      </c>
    </row>
    <row r="34" ht="12.75">
      <c r="A34" t="s">
        <v>226</v>
      </c>
    </row>
  </sheetData>
  <printOptions gridLines="1"/>
  <pageMargins left="0.75" right="0.75" top="0.66" bottom="0.54" header="0.5" footer="0.5"/>
  <pageSetup horizontalDpi="600" verticalDpi="600" orientation="landscape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B11" sqref="B11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4" width="7.140625" style="0" customWidth="1"/>
    <col min="5" max="5" width="6.57421875" style="0" customWidth="1"/>
    <col min="6" max="8" width="5.57421875" style="0" bestFit="1" customWidth="1"/>
    <col min="9" max="9" width="6.57421875" style="0" bestFit="1" customWidth="1"/>
    <col min="10" max="14" width="5.57421875" style="0" bestFit="1" customWidth="1"/>
    <col min="15" max="15" width="6.57421875" style="0" bestFit="1" customWidth="1"/>
  </cols>
  <sheetData>
    <row r="1" spans="1:15" ht="12.75">
      <c r="A1" s="77" t="s">
        <v>148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21" customHeight="1">
      <c r="A2" t="s">
        <v>228</v>
      </c>
      <c r="B2" s="67">
        <f>SUM(D2:O2)</f>
        <v>70490.7</v>
      </c>
      <c r="C2" s="65"/>
      <c r="D2" s="116">
        <v>5661.9</v>
      </c>
      <c r="E2" s="116">
        <v>5661.9</v>
      </c>
      <c r="F2" s="116">
        <v>5661.9</v>
      </c>
      <c r="G2" s="116">
        <v>5945</v>
      </c>
      <c r="H2" s="116">
        <v>5945</v>
      </c>
      <c r="I2" s="116">
        <v>5945</v>
      </c>
      <c r="J2" s="116">
        <v>5945</v>
      </c>
      <c r="K2" s="116">
        <v>5945</v>
      </c>
      <c r="L2" s="116">
        <v>5945</v>
      </c>
      <c r="M2" s="116">
        <v>5945</v>
      </c>
      <c r="N2" s="116">
        <v>5945</v>
      </c>
      <c r="O2" s="116">
        <v>5945</v>
      </c>
    </row>
    <row r="3" spans="1:15" ht="21" customHeight="1">
      <c r="A3" s="69" t="s">
        <v>229</v>
      </c>
      <c r="B3" s="70">
        <f>SUM(D3:O3)</f>
        <v>11550</v>
      </c>
      <c r="C3" s="71"/>
      <c r="D3" s="194">
        <v>850</v>
      </c>
      <c r="E3" s="194">
        <v>850</v>
      </c>
      <c r="F3" s="194">
        <v>850</v>
      </c>
      <c r="G3" s="194">
        <v>1000</v>
      </c>
      <c r="H3" s="194">
        <v>1000</v>
      </c>
      <c r="I3" s="194">
        <v>1000</v>
      </c>
      <c r="J3" s="194">
        <v>1000</v>
      </c>
      <c r="K3" s="194">
        <v>1000</v>
      </c>
      <c r="L3" s="194">
        <v>1000</v>
      </c>
      <c r="M3" s="194">
        <v>1000</v>
      </c>
      <c r="N3" s="194">
        <v>1000</v>
      </c>
      <c r="O3" s="194">
        <v>1000</v>
      </c>
    </row>
    <row r="4" spans="2:15" ht="21" customHeight="1">
      <c r="B4" s="203">
        <f>SUM(B2:B3)</f>
        <v>82040.7</v>
      </c>
      <c r="C4" s="65"/>
      <c r="D4" s="205">
        <f>SUM(D2:D3)</f>
        <v>6511.9</v>
      </c>
      <c r="E4" s="205">
        <f aca="true" t="shared" si="0" ref="E4:O4">SUM(E2:E3)</f>
        <v>6511.9</v>
      </c>
      <c r="F4" s="205">
        <f t="shared" si="0"/>
        <v>6511.9</v>
      </c>
      <c r="G4" s="205">
        <f t="shared" si="0"/>
        <v>6945</v>
      </c>
      <c r="H4" s="205">
        <f t="shared" si="0"/>
        <v>6945</v>
      </c>
      <c r="I4" s="205">
        <f t="shared" si="0"/>
        <v>6945</v>
      </c>
      <c r="J4" s="205">
        <f t="shared" si="0"/>
        <v>6945</v>
      </c>
      <c r="K4" s="205">
        <f t="shared" si="0"/>
        <v>6945</v>
      </c>
      <c r="L4" s="205">
        <f t="shared" si="0"/>
        <v>6945</v>
      </c>
      <c r="M4" s="205">
        <f t="shared" si="0"/>
        <v>6945</v>
      </c>
      <c r="N4" s="205">
        <f t="shared" si="0"/>
        <v>6945</v>
      </c>
      <c r="O4" s="205">
        <f t="shared" si="0"/>
        <v>6945</v>
      </c>
    </row>
    <row r="5" ht="12.75">
      <c r="C5" s="74"/>
    </row>
    <row r="7" ht="12.75">
      <c r="A7" t="s">
        <v>83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E27" sqref="E27"/>
    </sheetView>
  </sheetViews>
  <sheetFormatPr defaultColWidth="9.140625" defaultRowHeight="12.75"/>
  <cols>
    <col min="1" max="1" width="32.421875" style="0" customWidth="1"/>
    <col min="2" max="2" width="12.00390625" style="0" customWidth="1"/>
    <col min="3" max="3" width="2.421875" style="0" customWidth="1"/>
    <col min="4" max="15" width="6.28125" style="0" customWidth="1"/>
  </cols>
  <sheetData>
    <row r="1" spans="1:15" ht="27.75" customHeight="1">
      <c r="A1" s="65" t="s">
        <v>79</v>
      </c>
      <c r="B1" s="65"/>
      <c r="C1" s="65"/>
      <c r="D1" s="66" t="s">
        <v>65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27.75" customHeight="1">
      <c r="A2" t="s">
        <v>80</v>
      </c>
      <c r="B2" s="67">
        <f>SUM(D2:O2)</f>
        <v>234000</v>
      </c>
      <c r="C2" s="65"/>
      <c r="D2">
        <v>19500</v>
      </c>
      <c r="E2">
        <v>19500</v>
      </c>
      <c r="F2">
        <v>19500</v>
      </c>
      <c r="G2">
        <v>19500</v>
      </c>
      <c r="H2">
        <v>19500</v>
      </c>
      <c r="I2">
        <v>19500</v>
      </c>
      <c r="J2">
        <v>19500</v>
      </c>
      <c r="K2">
        <v>19500</v>
      </c>
      <c r="L2">
        <v>19500</v>
      </c>
      <c r="M2">
        <v>19500</v>
      </c>
      <c r="N2">
        <v>19500</v>
      </c>
      <c r="O2">
        <v>19500</v>
      </c>
    </row>
    <row r="3" spans="1:15" ht="27.75" customHeight="1">
      <c r="A3" s="69" t="s">
        <v>81</v>
      </c>
      <c r="B3" s="70">
        <f>SUM(D3:O3)</f>
        <v>78000</v>
      </c>
      <c r="C3" s="71"/>
      <c r="D3" s="69">
        <v>6500</v>
      </c>
      <c r="E3" s="69">
        <v>6500</v>
      </c>
      <c r="F3" s="69">
        <v>6500</v>
      </c>
      <c r="G3" s="69">
        <v>6500</v>
      </c>
      <c r="H3" s="69">
        <v>6500</v>
      </c>
      <c r="I3" s="69">
        <v>6500</v>
      </c>
      <c r="J3" s="69">
        <v>6500</v>
      </c>
      <c r="K3" s="69">
        <v>6500</v>
      </c>
      <c r="L3" s="69">
        <v>6500</v>
      </c>
      <c r="M3" s="69">
        <v>6500</v>
      </c>
      <c r="N3" s="69">
        <v>6500</v>
      </c>
      <c r="O3" s="69">
        <v>6500</v>
      </c>
    </row>
    <row r="4" spans="1:15" ht="27.75" customHeight="1">
      <c r="A4" t="s">
        <v>78</v>
      </c>
      <c r="B4" s="76">
        <f>SUM(B2:B3)</f>
        <v>312000</v>
      </c>
      <c r="C4" s="74"/>
      <c r="D4">
        <f aca="true" t="shared" si="0" ref="D4:O4">SUM(D2:D3)</f>
        <v>26000</v>
      </c>
      <c r="E4">
        <f t="shared" si="0"/>
        <v>26000</v>
      </c>
      <c r="F4">
        <f t="shared" si="0"/>
        <v>26000</v>
      </c>
      <c r="G4">
        <f t="shared" si="0"/>
        <v>26000</v>
      </c>
      <c r="H4">
        <f t="shared" si="0"/>
        <v>26000</v>
      </c>
      <c r="I4">
        <f t="shared" si="0"/>
        <v>26000</v>
      </c>
      <c r="J4">
        <f t="shared" si="0"/>
        <v>26000</v>
      </c>
      <c r="K4">
        <f t="shared" si="0"/>
        <v>26000</v>
      </c>
      <c r="L4">
        <f t="shared" si="0"/>
        <v>26000</v>
      </c>
      <c r="M4">
        <f t="shared" si="0"/>
        <v>26000</v>
      </c>
      <c r="N4">
        <f t="shared" si="0"/>
        <v>26000</v>
      </c>
      <c r="O4">
        <f t="shared" si="0"/>
        <v>26000</v>
      </c>
    </row>
    <row r="5" ht="12.75">
      <c r="C5" s="74"/>
    </row>
    <row r="6" ht="12.75">
      <c r="C6" s="74"/>
    </row>
    <row r="7" spans="1:3" ht="12.75">
      <c r="A7" t="s">
        <v>503</v>
      </c>
      <c r="C7" s="74"/>
    </row>
    <row r="8" spans="1:3" ht="12.75">
      <c r="A8" t="s">
        <v>502</v>
      </c>
      <c r="C8" s="74"/>
    </row>
  </sheetData>
  <printOptions gridLines="1"/>
  <pageMargins left="0.79" right="0.17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R19" sqref="R19"/>
    </sheetView>
  </sheetViews>
  <sheetFormatPr defaultColWidth="9.140625" defaultRowHeight="12.75"/>
  <cols>
    <col min="1" max="1" width="39.7109375" style="0" customWidth="1"/>
    <col min="2" max="2" width="12.57421875" style="171" customWidth="1"/>
    <col min="3" max="3" width="1.8515625" style="0" customWidth="1"/>
    <col min="4" max="4" width="9.57421875" style="233" customWidth="1"/>
    <col min="5" max="7" width="7.7109375" style="140" bestFit="1" customWidth="1"/>
    <col min="8" max="8" width="8.28125" style="140" customWidth="1"/>
    <col min="9" max="15" width="7.7109375" style="140" bestFit="1" customWidth="1"/>
  </cols>
  <sheetData>
    <row r="1" spans="1:15" ht="12.75">
      <c r="A1" s="77" t="s">
        <v>149</v>
      </c>
      <c r="B1" s="169"/>
      <c r="C1" s="65"/>
      <c r="D1" s="165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12.75">
      <c r="A2" s="74" t="s">
        <v>264</v>
      </c>
      <c r="B2" s="170">
        <f aca="true" t="shared" si="0" ref="B2:B21">SUM(D2:O2)</f>
        <v>7500</v>
      </c>
      <c r="C2" s="65"/>
      <c r="D2" s="230">
        <v>625</v>
      </c>
      <c r="E2" s="230">
        <v>625</v>
      </c>
      <c r="F2" s="230">
        <v>625</v>
      </c>
      <c r="G2" s="230">
        <v>625</v>
      </c>
      <c r="H2" s="230">
        <v>625</v>
      </c>
      <c r="I2" s="230">
        <v>625</v>
      </c>
      <c r="J2" s="230">
        <v>625</v>
      </c>
      <c r="K2" s="230">
        <v>625</v>
      </c>
      <c r="L2" s="230">
        <v>625</v>
      </c>
      <c r="M2" s="230">
        <v>625</v>
      </c>
      <c r="N2" s="230">
        <v>625</v>
      </c>
      <c r="O2" s="230">
        <v>625</v>
      </c>
    </row>
    <row r="3" spans="1:15" ht="12.75">
      <c r="A3" s="74" t="s">
        <v>239</v>
      </c>
      <c r="B3" s="170">
        <f t="shared" si="0"/>
        <v>1800</v>
      </c>
      <c r="C3" s="65"/>
      <c r="D3" s="230">
        <v>150</v>
      </c>
      <c r="E3" s="230">
        <v>150</v>
      </c>
      <c r="F3" s="230">
        <v>150</v>
      </c>
      <c r="G3" s="230">
        <v>150</v>
      </c>
      <c r="H3" s="230">
        <v>150</v>
      </c>
      <c r="I3" s="230">
        <v>150</v>
      </c>
      <c r="J3" s="230">
        <v>150</v>
      </c>
      <c r="K3" s="230">
        <v>150</v>
      </c>
      <c r="L3" s="230">
        <v>150</v>
      </c>
      <c r="M3" s="230">
        <v>150</v>
      </c>
      <c r="N3" s="230">
        <v>150</v>
      </c>
      <c r="O3" s="230">
        <v>150</v>
      </c>
    </row>
    <row r="4" spans="1:15" ht="12.75">
      <c r="A4" s="74" t="s">
        <v>240</v>
      </c>
      <c r="B4" s="170">
        <f t="shared" si="0"/>
        <v>1500</v>
      </c>
      <c r="C4" s="65"/>
      <c r="D4" s="230">
        <v>125</v>
      </c>
      <c r="E4" s="230">
        <v>125</v>
      </c>
      <c r="F4" s="230">
        <v>125</v>
      </c>
      <c r="G4" s="230">
        <v>125</v>
      </c>
      <c r="H4" s="230">
        <v>125</v>
      </c>
      <c r="I4" s="230">
        <v>125</v>
      </c>
      <c r="J4" s="230">
        <v>125</v>
      </c>
      <c r="K4" s="230">
        <v>125</v>
      </c>
      <c r="L4" s="230">
        <v>125</v>
      </c>
      <c r="M4" s="230">
        <v>125</v>
      </c>
      <c r="N4" s="230">
        <v>125</v>
      </c>
      <c r="O4" s="230">
        <v>125</v>
      </c>
    </row>
    <row r="5" spans="1:15" ht="12.75">
      <c r="A5" s="74" t="s">
        <v>241</v>
      </c>
      <c r="B5" s="170">
        <f t="shared" si="0"/>
        <v>500.04000000000013</v>
      </c>
      <c r="C5" s="65"/>
      <c r="D5" s="230">
        <v>41.67</v>
      </c>
      <c r="E5" s="230">
        <v>41.67</v>
      </c>
      <c r="F5" s="230">
        <v>41.67</v>
      </c>
      <c r="G5" s="230">
        <v>41.67</v>
      </c>
      <c r="H5" s="230">
        <v>41.67</v>
      </c>
      <c r="I5" s="230">
        <v>41.67</v>
      </c>
      <c r="J5" s="230">
        <v>41.67</v>
      </c>
      <c r="K5" s="230">
        <v>41.67</v>
      </c>
      <c r="L5" s="230">
        <v>41.67</v>
      </c>
      <c r="M5" s="230">
        <v>41.67</v>
      </c>
      <c r="N5" s="230">
        <v>41.67</v>
      </c>
      <c r="O5" s="230">
        <v>41.67</v>
      </c>
    </row>
    <row r="6" spans="1:15" ht="12.75">
      <c r="A6" s="74" t="s">
        <v>242</v>
      </c>
      <c r="B6" s="170">
        <f t="shared" si="0"/>
        <v>999.9600000000002</v>
      </c>
      <c r="C6" s="65"/>
      <c r="D6" s="230">
        <v>83.33</v>
      </c>
      <c r="E6" s="230">
        <v>83.33</v>
      </c>
      <c r="F6" s="230">
        <v>83.33</v>
      </c>
      <c r="G6" s="230">
        <v>83.33</v>
      </c>
      <c r="H6" s="230">
        <v>83.33</v>
      </c>
      <c r="I6" s="230">
        <v>83.33</v>
      </c>
      <c r="J6" s="230">
        <v>83.33</v>
      </c>
      <c r="K6" s="230">
        <v>83.33</v>
      </c>
      <c r="L6" s="230">
        <v>83.33</v>
      </c>
      <c r="M6" s="230">
        <v>83.33</v>
      </c>
      <c r="N6" s="230">
        <v>83.33</v>
      </c>
      <c r="O6" s="230">
        <v>83.33</v>
      </c>
    </row>
    <row r="7" spans="1:15" ht="12.75">
      <c r="A7" s="74" t="s">
        <v>243</v>
      </c>
      <c r="B7" s="170">
        <f t="shared" si="0"/>
        <v>300</v>
      </c>
      <c r="C7" s="65"/>
      <c r="D7" s="230">
        <v>25</v>
      </c>
      <c r="E7" s="230">
        <v>25</v>
      </c>
      <c r="F7" s="230">
        <v>25</v>
      </c>
      <c r="G7" s="230">
        <v>25</v>
      </c>
      <c r="H7" s="230">
        <v>25</v>
      </c>
      <c r="I7" s="230">
        <v>25</v>
      </c>
      <c r="J7" s="230">
        <v>25</v>
      </c>
      <c r="K7" s="230">
        <v>25</v>
      </c>
      <c r="L7" s="230">
        <v>25</v>
      </c>
      <c r="M7" s="230">
        <v>25</v>
      </c>
      <c r="N7" s="230">
        <v>25</v>
      </c>
      <c r="O7" s="230">
        <v>25</v>
      </c>
    </row>
    <row r="8" spans="1:15" ht="12.75">
      <c r="A8" s="74" t="s">
        <v>244</v>
      </c>
      <c r="B8" s="170">
        <f t="shared" si="0"/>
        <v>249.95999999999992</v>
      </c>
      <c r="C8" s="65"/>
      <c r="D8" s="230">
        <v>20.83</v>
      </c>
      <c r="E8" s="230">
        <v>20.83</v>
      </c>
      <c r="F8" s="230">
        <v>20.83</v>
      </c>
      <c r="G8" s="230">
        <v>20.83</v>
      </c>
      <c r="H8" s="230">
        <v>20.83</v>
      </c>
      <c r="I8" s="230">
        <v>20.83</v>
      </c>
      <c r="J8" s="230">
        <v>20.83</v>
      </c>
      <c r="K8" s="230">
        <v>20.83</v>
      </c>
      <c r="L8" s="230">
        <v>20.83</v>
      </c>
      <c r="M8" s="230">
        <v>20.83</v>
      </c>
      <c r="N8" s="230">
        <v>20.83</v>
      </c>
      <c r="O8" s="230">
        <v>20.83</v>
      </c>
    </row>
    <row r="9" spans="1:15" ht="12.75">
      <c r="A9" s="74" t="s">
        <v>245</v>
      </c>
      <c r="B9" s="170">
        <f t="shared" si="0"/>
        <v>1200</v>
      </c>
      <c r="C9" s="65"/>
      <c r="D9" s="230">
        <v>100</v>
      </c>
      <c r="E9" s="230">
        <v>100</v>
      </c>
      <c r="F9" s="230">
        <v>100</v>
      </c>
      <c r="G9" s="230">
        <v>100</v>
      </c>
      <c r="H9" s="230">
        <v>100</v>
      </c>
      <c r="I9" s="230">
        <v>100</v>
      </c>
      <c r="J9" s="230">
        <v>100</v>
      </c>
      <c r="K9" s="230">
        <v>100</v>
      </c>
      <c r="L9" s="230">
        <v>100</v>
      </c>
      <c r="M9" s="230">
        <v>100</v>
      </c>
      <c r="N9" s="230">
        <v>100</v>
      </c>
      <c r="O9" s="230">
        <v>100</v>
      </c>
    </row>
    <row r="10" spans="1:15" ht="12.75">
      <c r="A10" s="74" t="s">
        <v>246</v>
      </c>
      <c r="B10" s="170">
        <f t="shared" si="0"/>
        <v>12099.960000000001</v>
      </c>
      <c r="C10" s="65"/>
      <c r="D10" s="230">
        <v>1008.33</v>
      </c>
      <c r="E10" s="230">
        <v>1008.33</v>
      </c>
      <c r="F10" s="230">
        <v>1008.33</v>
      </c>
      <c r="G10" s="230">
        <v>1008.33</v>
      </c>
      <c r="H10" s="230">
        <v>1008.33</v>
      </c>
      <c r="I10" s="230">
        <v>1008.33</v>
      </c>
      <c r="J10" s="230">
        <v>1008.33</v>
      </c>
      <c r="K10" s="230">
        <v>1008.33</v>
      </c>
      <c r="L10" s="230">
        <v>1008.33</v>
      </c>
      <c r="M10" s="230">
        <v>1008.33</v>
      </c>
      <c r="N10" s="230">
        <v>1008.33</v>
      </c>
      <c r="O10" s="230">
        <v>1008.33</v>
      </c>
    </row>
    <row r="11" spans="1:15" ht="12.75">
      <c r="A11" s="74" t="s">
        <v>247</v>
      </c>
      <c r="B11" s="170">
        <f t="shared" si="0"/>
        <v>999.9600000000002</v>
      </c>
      <c r="C11" s="65"/>
      <c r="D11" s="230">
        <v>83.33</v>
      </c>
      <c r="E11" s="230">
        <v>83.33</v>
      </c>
      <c r="F11" s="230">
        <v>83.33</v>
      </c>
      <c r="G11" s="230">
        <v>83.33</v>
      </c>
      <c r="H11" s="230">
        <v>83.33</v>
      </c>
      <c r="I11" s="230">
        <v>83.33</v>
      </c>
      <c r="J11" s="230">
        <v>83.33</v>
      </c>
      <c r="K11" s="230">
        <v>83.33</v>
      </c>
      <c r="L11" s="230">
        <v>83.33</v>
      </c>
      <c r="M11" s="230">
        <v>83.33</v>
      </c>
      <c r="N11" s="230">
        <v>83.33</v>
      </c>
      <c r="O11" s="230">
        <v>83.33</v>
      </c>
    </row>
    <row r="12" spans="1:15" ht="12.75">
      <c r="A12" s="74" t="s">
        <v>248</v>
      </c>
      <c r="B12" s="170">
        <f t="shared" si="0"/>
        <v>99.96</v>
      </c>
      <c r="C12" s="65"/>
      <c r="D12" s="230">
        <v>8.33</v>
      </c>
      <c r="E12" s="230">
        <v>8.33</v>
      </c>
      <c r="F12" s="230">
        <v>8.33</v>
      </c>
      <c r="G12" s="230">
        <v>8.33</v>
      </c>
      <c r="H12" s="230">
        <v>8.33</v>
      </c>
      <c r="I12" s="230">
        <v>8.33</v>
      </c>
      <c r="J12" s="230">
        <v>8.33</v>
      </c>
      <c r="K12" s="230">
        <v>8.33</v>
      </c>
      <c r="L12" s="230">
        <v>8.33</v>
      </c>
      <c r="M12" s="230">
        <v>8.33</v>
      </c>
      <c r="N12" s="230">
        <v>8.33</v>
      </c>
      <c r="O12" s="230">
        <v>8.33</v>
      </c>
    </row>
    <row r="13" spans="1:15" ht="12.75">
      <c r="A13" s="74" t="s">
        <v>249</v>
      </c>
      <c r="B13" s="170">
        <f t="shared" si="0"/>
        <v>6000</v>
      </c>
      <c r="C13" s="65"/>
      <c r="D13" s="230">
        <v>500</v>
      </c>
      <c r="E13" s="230">
        <v>500</v>
      </c>
      <c r="F13" s="230">
        <v>500</v>
      </c>
      <c r="G13" s="230">
        <v>500</v>
      </c>
      <c r="H13" s="230">
        <v>500</v>
      </c>
      <c r="I13" s="230">
        <v>500</v>
      </c>
      <c r="J13" s="230">
        <v>500</v>
      </c>
      <c r="K13" s="230">
        <v>500</v>
      </c>
      <c r="L13" s="230">
        <v>500</v>
      </c>
      <c r="M13" s="230">
        <v>500</v>
      </c>
      <c r="N13" s="230">
        <v>500</v>
      </c>
      <c r="O13" s="230">
        <v>500</v>
      </c>
    </row>
    <row r="14" spans="1:15" ht="12.75">
      <c r="A14" s="74" t="s">
        <v>250</v>
      </c>
      <c r="B14" s="170">
        <f t="shared" si="0"/>
        <v>600</v>
      </c>
      <c r="C14" s="65"/>
      <c r="D14" s="231">
        <v>50</v>
      </c>
      <c r="E14" s="231">
        <v>50</v>
      </c>
      <c r="F14" s="231">
        <v>50</v>
      </c>
      <c r="G14" s="231">
        <v>50</v>
      </c>
      <c r="H14" s="231">
        <v>50</v>
      </c>
      <c r="I14" s="231">
        <v>50</v>
      </c>
      <c r="J14" s="231">
        <v>50</v>
      </c>
      <c r="K14" s="231">
        <v>50</v>
      </c>
      <c r="L14" s="231">
        <v>50</v>
      </c>
      <c r="M14" s="231">
        <v>50</v>
      </c>
      <c r="N14" s="231">
        <v>50</v>
      </c>
      <c r="O14" s="231">
        <v>50</v>
      </c>
    </row>
    <row r="15" spans="1:15" ht="12.75">
      <c r="A15" s="85" t="s">
        <v>511</v>
      </c>
      <c r="B15" s="170">
        <f t="shared" si="0"/>
        <v>1500</v>
      </c>
      <c r="C15" s="65"/>
      <c r="D15" s="231">
        <v>80</v>
      </c>
      <c r="E15" s="116">
        <v>80</v>
      </c>
      <c r="F15" s="116">
        <v>80</v>
      </c>
      <c r="G15" s="116">
        <v>80</v>
      </c>
      <c r="H15" s="116">
        <v>620</v>
      </c>
      <c r="I15" s="116">
        <v>80</v>
      </c>
      <c r="J15" s="116">
        <v>80</v>
      </c>
      <c r="K15" s="116">
        <v>80</v>
      </c>
      <c r="L15" s="116">
        <v>80</v>
      </c>
      <c r="M15" s="116">
        <v>80</v>
      </c>
      <c r="N15" s="116">
        <v>80</v>
      </c>
      <c r="O15" s="116">
        <v>80</v>
      </c>
    </row>
    <row r="16" spans="1:15" ht="12.75">
      <c r="A16" s="85" t="s">
        <v>512</v>
      </c>
      <c r="B16" s="170">
        <f t="shared" si="0"/>
        <v>2250</v>
      </c>
      <c r="C16" s="65"/>
      <c r="D16" s="231">
        <v>0</v>
      </c>
      <c r="E16" s="116">
        <v>563</v>
      </c>
      <c r="F16" s="116">
        <v>0</v>
      </c>
      <c r="G16" s="116">
        <v>0</v>
      </c>
      <c r="H16" s="116">
        <v>563</v>
      </c>
      <c r="I16" s="116">
        <v>0</v>
      </c>
      <c r="J16" s="116">
        <v>0</v>
      </c>
      <c r="K16" s="116">
        <v>563</v>
      </c>
      <c r="L16" s="116">
        <v>0</v>
      </c>
      <c r="M16" s="116">
        <v>0</v>
      </c>
      <c r="N16" s="116">
        <v>561</v>
      </c>
      <c r="O16" s="116">
        <v>0</v>
      </c>
    </row>
    <row r="17" spans="1:15" ht="12.75">
      <c r="A17" s="85" t="s">
        <v>513</v>
      </c>
      <c r="B17" s="170">
        <f t="shared" si="0"/>
        <v>2150</v>
      </c>
      <c r="C17" s="65"/>
      <c r="D17" s="231">
        <v>0</v>
      </c>
      <c r="E17" s="116">
        <v>538</v>
      </c>
      <c r="F17" s="116">
        <v>0</v>
      </c>
      <c r="G17" s="116">
        <v>0</v>
      </c>
      <c r="H17" s="116">
        <v>538</v>
      </c>
      <c r="I17" s="116">
        <v>0</v>
      </c>
      <c r="J17" s="116">
        <v>0</v>
      </c>
      <c r="K17" s="116">
        <v>538</v>
      </c>
      <c r="L17" s="116">
        <v>0</v>
      </c>
      <c r="M17" s="116">
        <v>0</v>
      </c>
      <c r="N17" s="116">
        <v>536</v>
      </c>
      <c r="O17" s="116">
        <v>0</v>
      </c>
    </row>
    <row r="18" spans="1:15" ht="12.75">
      <c r="A18" s="85" t="s">
        <v>514</v>
      </c>
      <c r="B18" s="170">
        <f t="shared" si="0"/>
        <v>200</v>
      </c>
      <c r="C18" s="65"/>
      <c r="D18" s="231">
        <v>50</v>
      </c>
      <c r="E18" s="116">
        <v>0</v>
      </c>
      <c r="F18" s="116">
        <v>0</v>
      </c>
      <c r="G18" s="116">
        <v>50</v>
      </c>
      <c r="H18" s="116">
        <v>0</v>
      </c>
      <c r="I18" s="116">
        <v>0</v>
      </c>
      <c r="J18" s="116">
        <v>50</v>
      </c>
      <c r="K18" s="116">
        <v>0</v>
      </c>
      <c r="L18" s="116">
        <v>0</v>
      </c>
      <c r="M18" s="116">
        <v>50</v>
      </c>
      <c r="N18" s="116">
        <v>0</v>
      </c>
      <c r="O18" s="116">
        <v>0</v>
      </c>
    </row>
    <row r="19" spans="1:15" ht="12.75">
      <c r="A19" s="85" t="s">
        <v>519</v>
      </c>
      <c r="B19" s="170">
        <f t="shared" si="0"/>
        <v>600</v>
      </c>
      <c r="C19" s="65"/>
      <c r="D19" s="231">
        <v>150</v>
      </c>
      <c r="E19" s="116">
        <v>0</v>
      </c>
      <c r="F19" s="116">
        <v>0</v>
      </c>
      <c r="G19" s="116">
        <v>150</v>
      </c>
      <c r="H19" s="116">
        <v>0</v>
      </c>
      <c r="I19" s="116">
        <v>0</v>
      </c>
      <c r="J19" s="116">
        <v>150</v>
      </c>
      <c r="K19" s="116">
        <v>0</v>
      </c>
      <c r="L19" s="116">
        <v>0</v>
      </c>
      <c r="M19" s="116">
        <v>150</v>
      </c>
      <c r="N19" s="116">
        <v>0</v>
      </c>
      <c r="O19" s="116">
        <v>0</v>
      </c>
    </row>
    <row r="20" spans="1:15" ht="12.75">
      <c r="A20" s="69" t="s">
        <v>251</v>
      </c>
      <c r="B20" s="211">
        <f t="shared" si="0"/>
        <v>1020</v>
      </c>
      <c r="C20" s="71"/>
      <c r="D20" s="232">
        <v>85</v>
      </c>
      <c r="E20" s="194">
        <v>85</v>
      </c>
      <c r="F20" s="194">
        <v>85</v>
      </c>
      <c r="G20" s="194">
        <v>85</v>
      </c>
      <c r="H20" s="194">
        <v>85</v>
      </c>
      <c r="I20" s="194">
        <v>85</v>
      </c>
      <c r="J20" s="194">
        <v>85</v>
      </c>
      <c r="K20" s="194">
        <v>85</v>
      </c>
      <c r="L20" s="194">
        <v>85</v>
      </c>
      <c r="M20" s="194">
        <v>85</v>
      </c>
      <c r="N20" s="194">
        <v>85</v>
      </c>
      <c r="O20" s="194">
        <v>85</v>
      </c>
    </row>
    <row r="21" spans="1:15" ht="12.75">
      <c r="A21" s="74"/>
      <c r="B21" s="203">
        <f t="shared" si="0"/>
        <v>41569.84</v>
      </c>
      <c r="C21" s="65"/>
      <c r="D21" s="217">
        <f aca="true" t="shared" si="1" ref="D21:O21">SUM(D2:D20)</f>
        <v>3185.8199999999997</v>
      </c>
      <c r="E21" s="217">
        <f t="shared" si="1"/>
        <v>4086.8199999999997</v>
      </c>
      <c r="F21" s="217">
        <f t="shared" si="1"/>
        <v>2985.8199999999997</v>
      </c>
      <c r="G21" s="217">
        <f t="shared" si="1"/>
        <v>3185.8199999999997</v>
      </c>
      <c r="H21" s="217">
        <f t="shared" si="1"/>
        <v>4626.82</v>
      </c>
      <c r="I21" s="217">
        <f t="shared" si="1"/>
        <v>2985.8199999999997</v>
      </c>
      <c r="J21" s="217">
        <f t="shared" si="1"/>
        <v>3185.8199999999997</v>
      </c>
      <c r="K21" s="217">
        <f t="shared" si="1"/>
        <v>4086.8199999999997</v>
      </c>
      <c r="L21" s="217">
        <f t="shared" si="1"/>
        <v>2985.8199999999997</v>
      </c>
      <c r="M21" s="217">
        <f t="shared" si="1"/>
        <v>3185.8199999999997</v>
      </c>
      <c r="N21" s="217">
        <f t="shared" si="1"/>
        <v>4082.8199999999997</v>
      </c>
      <c r="O21" s="217">
        <f t="shared" si="1"/>
        <v>2985.8199999999997</v>
      </c>
    </row>
    <row r="22" ht="12.75">
      <c r="A22" t="s">
        <v>252</v>
      </c>
    </row>
    <row r="23" ht="12.75">
      <c r="A23" t="s">
        <v>231</v>
      </c>
    </row>
    <row r="24" ht="12.75">
      <c r="A24" t="s">
        <v>232</v>
      </c>
    </row>
    <row r="25" ht="12.75">
      <c r="A25" t="s">
        <v>233</v>
      </c>
    </row>
    <row r="26" ht="12.75">
      <c r="A26" t="s">
        <v>234</v>
      </c>
    </row>
    <row r="27" ht="12.75">
      <c r="A27" t="s">
        <v>235</v>
      </c>
    </row>
    <row r="28" ht="12.75">
      <c r="A28" t="s">
        <v>236</v>
      </c>
    </row>
    <row r="29" ht="12.75">
      <c r="A29" t="s">
        <v>237</v>
      </c>
    </row>
    <row r="30" ht="12.75">
      <c r="A30" s="87" t="s">
        <v>238</v>
      </c>
    </row>
    <row r="31" ht="12.75"/>
    <row r="32" ht="12.75">
      <c r="A32" t="s">
        <v>510</v>
      </c>
    </row>
    <row r="33" spans="1:2" ht="12.75">
      <c r="A33" s="225" t="s">
        <v>264</v>
      </c>
      <c r="B33" s="170">
        <v>7500</v>
      </c>
    </row>
    <row r="34" spans="1:2" ht="12.75">
      <c r="A34" s="225" t="s">
        <v>239</v>
      </c>
      <c r="B34" s="170">
        <v>1800</v>
      </c>
    </row>
    <row r="35" spans="1:2" ht="12.75">
      <c r="A35" s="225" t="s">
        <v>240</v>
      </c>
      <c r="B35" s="170">
        <v>1500</v>
      </c>
    </row>
    <row r="36" spans="1:2" ht="12.75">
      <c r="A36" s="225" t="s">
        <v>241</v>
      </c>
      <c r="B36" s="170">
        <v>500</v>
      </c>
    </row>
    <row r="37" spans="1:2" ht="12.75">
      <c r="A37" s="225" t="s">
        <v>242</v>
      </c>
      <c r="B37" s="170">
        <v>1000</v>
      </c>
    </row>
    <row r="38" spans="1:2" ht="12.75">
      <c r="A38" s="225" t="s">
        <v>243</v>
      </c>
      <c r="B38" s="170">
        <v>300</v>
      </c>
    </row>
    <row r="39" spans="1:2" ht="12.75">
      <c r="A39" s="225" t="s">
        <v>244</v>
      </c>
      <c r="B39" s="170">
        <v>250</v>
      </c>
    </row>
    <row r="40" spans="1:2" ht="12.75">
      <c r="A40" s="225" t="s">
        <v>245</v>
      </c>
      <c r="B40" s="170">
        <v>1200</v>
      </c>
    </row>
    <row r="41" spans="1:2" ht="12.75">
      <c r="A41" s="225" t="s">
        <v>246</v>
      </c>
      <c r="B41" s="170">
        <v>12100</v>
      </c>
    </row>
    <row r="42" spans="1:2" ht="12.75">
      <c r="A42" s="225" t="s">
        <v>247</v>
      </c>
      <c r="B42" s="170">
        <v>1000</v>
      </c>
    </row>
    <row r="43" spans="1:2" ht="12.75">
      <c r="A43" s="225" t="s">
        <v>248</v>
      </c>
      <c r="B43" s="170">
        <v>100</v>
      </c>
    </row>
    <row r="44" spans="1:2" ht="12.75">
      <c r="A44" s="225" t="s">
        <v>249</v>
      </c>
      <c r="B44" s="170">
        <v>6000</v>
      </c>
    </row>
    <row r="45" spans="1:2" ht="12.75">
      <c r="A45" s="225" t="s">
        <v>250</v>
      </c>
      <c r="B45" s="172">
        <v>600</v>
      </c>
    </row>
    <row r="46" spans="1:2" ht="12.75">
      <c r="A46" s="85" t="s">
        <v>495</v>
      </c>
      <c r="B46" s="171">
        <v>1020</v>
      </c>
    </row>
    <row r="47" spans="1:2" ht="12.75">
      <c r="A47" s="85" t="s">
        <v>511</v>
      </c>
      <c r="B47" s="171">
        <v>1500</v>
      </c>
    </row>
    <row r="48" spans="1:2" ht="12.75">
      <c r="A48" s="85" t="s">
        <v>512</v>
      </c>
      <c r="B48" s="171">
        <v>2250</v>
      </c>
    </row>
    <row r="49" spans="1:2" ht="12.75">
      <c r="A49" s="85" t="s">
        <v>513</v>
      </c>
      <c r="B49" s="171">
        <v>2150</v>
      </c>
    </row>
    <row r="50" spans="1:2" ht="12.75">
      <c r="A50" s="85" t="s">
        <v>514</v>
      </c>
      <c r="B50" s="171">
        <v>200</v>
      </c>
    </row>
    <row r="51" spans="1:2" ht="12.75">
      <c r="A51" s="85" t="s">
        <v>520</v>
      </c>
      <c r="B51" s="171">
        <v>600</v>
      </c>
    </row>
    <row r="52" spans="1:2" ht="12.75">
      <c r="A52" s="74"/>
      <c r="B52" s="173">
        <f>SUM(B33:B51)</f>
        <v>41570</v>
      </c>
    </row>
  </sheetData>
  <printOptions gridLines="1"/>
  <pageMargins left="0.19" right="0.17" top="0.47" bottom="0.27" header="0.21" footer="0.17"/>
  <pageSetup horizontalDpi="600" verticalDpi="600" orientation="landscape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I25" sqref="I25"/>
    </sheetView>
  </sheetViews>
  <sheetFormatPr defaultColWidth="9.140625" defaultRowHeight="12.75"/>
  <cols>
    <col min="1" max="1" width="51.7109375" style="0" customWidth="1"/>
    <col min="2" max="2" width="10.00390625" style="0" customWidth="1"/>
    <col min="3" max="3" width="1.8515625" style="0" customWidth="1"/>
    <col min="4" max="4" width="8.140625" style="0" customWidth="1"/>
    <col min="5" max="5" width="6.57421875" style="0" customWidth="1"/>
    <col min="6" max="8" width="5.57421875" style="0" bestFit="1" customWidth="1"/>
    <col min="9" max="9" width="6.57421875" style="0" bestFit="1" customWidth="1"/>
    <col min="10" max="14" width="5.57421875" style="0" bestFit="1" customWidth="1"/>
    <col min="15" max="15" width="6.57421875" style="0" bestFit="1" customWidth="1"/>
  </cols>
  <sheetData>
    <row r="1" spans="1:15" ht="12.75">
      <c r="A1" s="77" t="s">
        <v>150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s="196" customFormat="1" ht="26.25" customHeight="1">
      <c r="A2" s="177" t="s">
        <v>286</v>
      </c>
      <c r="B2" s="195">
        <f>SUM(D2:O2)</f>
        <v>450</v>
      </c>
      <c r="C2" s="197"/>
      <c r="D2" s="198">
        <v>450</v>
      </c>
      <c r="E2" s="199">
        <v>0</v>
      </c>
      <c r="F2" s="199">
        <v>0</v>
      </c>
      <c r="G2" s="199">
        <v>0</v>
      </c>
      <c r="H2" s="199">
        <v>0</v>
      </c>
      <c r="I2" s="199">
        <v>0</v>
      </c>
      <c r="J2" s="199">
        <v>0</v>
      </c>
      <c r="K2" s="199">
        <v>0</v>
      </c>
      <c r="L2" s="199">
        <v>0</v>
      </c>
      <c r="M2" s="199">
        <v>0</v>
      </c>
      <c r="N2" s="199">
        <v>0</v>
      </c>
      <c r="O2" s="199">
        <v>0</v>
      </c>
    </row>
    <row r="3" spans="1:15" s="196" customFormat="1" ht="25.5">
      <c r="A3" s="177" t="s">
        <v>288</v>
      </c>
      <c r="B3" s="195">
        <f aca="true" t="shared" si="0" ref="B3:B12">SUM(D3:O3)</f>
        <v>450</v>
      </c>
      <c r="C3" s="197"/>
      <c r="D3" s="198">
        <v>450</v>
      </c>
      <c r="E3" s="199">
        <v>0</v>
      </c>
      <c r="F3" s="199">
        <v>0</v>
      </c>
      <c r="G3" s="199">
        <v>0</v>
      </c>
      <c r="H3" s="199">
        <v>0</v>
      </c>
      <c r="I3" s="199">
        <v>0</v>
      </c>
      <c r="J3" s="199">
        <v>0</v>
      </c>
      <c r="K3" s="199">
        <v>0</v>
      </c>
      <c r="L3" s="199">
        <v>0</v>
      </c>
      <c r="M3" s="199">
        <v>0</v>
      </c>
      <c r="N3" s="199">
        <v>0</v>
      </c>
      <c r="O3" s="199">
        <v>0</v>
      </c>
    </row>
    <row r="4" spans="1:15" ht="18.75" customHeight="1">
      <c r="A4" s="74" t="s">
        <v>289</v>
      </c>
      <c r="B4" s="195">
        <f t="shared" si="0"/>
        <v>500</v>
      </c>
      <c r="C4" s="65"/>
      <c r="D4" s="193">
        <v>500</v>
      </c>
      <c r="E4" s="199">
        <v>0</v>
      </c>
      <c r="F4" s="199">
        <v>0</v>
      </c>
      <c r="G4" s="199">
        <v>0</v>
      </c>
      <c r="H4" s="199">
        <v>0</v>
      </c>
      <c r="I4" s="199">
        <v>0</v>
      </c>
      <c r="J4" s="199">
        <v>0</v>
      </c>
      <c r="K4" s="199">
        <v>0</v>
      </c>
      <c r="L4" s="199">
        <v>0</v>
      </c>
      <c r="M4" s="199">
        <v>0</v>
      </c>
      <c r="N4" s="199">
        <v>0</v>
      </c>
      <c r="O4" s="199">
        <v>0</v>
      </c>
    </row>
    <row r="5" spans="1:15" ht="18.75" customHeight="1">
      <c r="A5" s="74" t="s">
        <v>291</v>
      </c>
      <c r="B5" s="195">
        <f t="shared" si="0"/>
        <v>200</v>
      </c>
      <c r="C5" s="65"/>
      <c r="D5" s="193">
        <v>200</v>
      </c>
      <c r="E5" s="199">
        <v>0</v>
      </c>
      <c r="F5" s="199">
        <v>0</v>
      </c>
      <c r="G5" s="199">
        <v>0</v>
      </c>
      <c r="H5" s="199">
        <v>0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0</v>
      </c>
      <c r="O5" s="199">
        <v>0</v>
      </c>
    </row>
    <row r="6" spans="1:15" ht="18.75" customHeight="1">
      <c r="A6" s="74" t="s">
        <v>293</v>
      </c>
      <c r="B6" s="195">
        <f t="shared" si="0"/>
        <v>200</v>
      </c>
      <c r="C6" s="65"/>
      <c r="D6" s="193">
        <v>200</v>
      </c>
      <c r="E6" s="199">
        <v>0</v>
      </c>
      <c r="F6" s="199">
        <v>0</v>
      </c>
      <c r="G6" s="199">
        <v>0</v>
      </c>
      <c r="H6" s="199">
        <v>0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</row>
    <row r="7" spans="1:15" ht="18.75" customHeight="1">
      <c r="A7" s="74" t="s">
        <v>295</v>
      </c>
      <c r="B7" s="195">
        <f t="shared" si="0"/>
        <v>150</v>
      </c>
      <c r="C7" s="65"/>
      <c r="D7" s="193">
        <v>150</v>
      </c>
      <c r="E7" s="199">
        <v>0</v>
      </c>
      <c r="F7" s="199">
        <v>0</v>
      </c>
      <c r="G7" s="199">
        <v>0</v>
      </c>
      <c r="H7" s="199">
        <v>0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</row>
    <row r="8" spans="1:15" ht="18.75" customHeight="1">
      <c r="A8" s="74" t="s">
        <v>296</v>
      </c>
      <c r="B8" s="195">
        <f t="shared" si="0"/>
        <v>650</v>
      </c>
      <c r="C8" s="65"/>
      <c r="D8" s="193">
        <v>650</v>
      </c>
      <c r="E8" s="199">
        <v>0</v>
      </c>
      <c r="F8" s="199">
        <v>0</v>
      </c>
      <c r="G8" s="199">
        <v>0</v>
      </c>
      <c r="H8" s="199">
        <v>0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</row>
    <row r="9" spans="1:15" ht="18.75" customHeight="1">
      <c r="A9" s="74" t="s">
        <v>297</v>
      </c>
      <c r="B9" s="195">
        <f t="shared" si="0"/>
        <v>30</v>
      </c>
      <c r="C9" s="65"/>
      <c r="D9" s="193">
        <v>30</v>
      </c>
      <c r="E9" s="199">
        <v>0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</row>
    <row r="10" spans="1:15" ht="18.75" customHeight="1">
      <c r="A10" s="74" t="s">
        <v>298</v>
      </c>
      <c r="B10" s="195">
        <f t="shared" si="0"/>
        <v>50</v>
      </c>
      <c r="C10" s="65"/>
      <c r="D10" s="193">
        <v>50</v>
      </c>
      <c r="E10" s="199">
        <v>0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</row>
    <row r="11" spans="1:15" ht="18.75" customHeight="1">
      <c r="A11" s="74" t="s">
        <v>299</v>
      </c>
      <c r="B11" s="195">
        <f t="shared" si="0"/>
        <v>450</v>
      </c>
      <c r="C11" s="65"/>
      <c r="D11" s="193">
        <v>450</v>
      </c>
      <c r="E11" s="199">
        <v>0</v>
      </c>
      <c r="F11" s="199">
        <v>0</v>
      </c>
      <c r="G11" s="199">
        <v>0</v>
      </c>
      <c r="H11" s="199">
        <v>0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</row>
    <row r="12" spans="1:15" ht="18.75" customHeight="1">
      <c r="A12" s="190" t="s">
        <v>300</v>
      </c>
      <c r="B12" s="214">
        <f t="shared" si="0"/>
        <v>100</v>
      </c>
      <c r="C12" s="71"/>
      <c r="D12" s="215">
        <v>100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6">
        <v>0</v>
      </c>
      <c r="O12" s="216">
        <v>0</v>
      </c>
    </row>
    <row r="13" spans="2:15" ht="20.25" customHeight="1">
      <c r="B13" s="213">
        <f>SUM(B2:B12)</f>
        <v>3230</v>
      </c>
      <c r="C13" s="65"/>
      <c r="D13" s="205">
        <f>SUM(D2:D12)</f>
        <v>3230</v>
      </c>
      <c r="E13" s="205">
        <f aca="true" t="shared" si="1" ref="E13:O13">SUM(E2:E12)</f>
        <v>0</v>
      </c>
      <c r="F13" s="205">
        <f t="shared" si="1"/>
        <v>0</v>
      </c>
      <c r="G13" s="205">
        <f t="shared" si="1"/>
        <v>0</v>
      </c>
      <c r="H13" s="205">
        <f t="shared" si="1"/>
        <v>0</v>
      </c>
      <c r="I13" s="205">
        <f t="shared" si="1"/>
        <v>0</v>
      </c>
      <c r="J13" s="205">
        <f t="shared" si="1"/>
        <v>0</v>
      </c>
      <c r="K13" s="205">
        <f t="shared" si="1"/>
        <v>0</v>
      </c>
      <c r="L13" s="205">
        <f t="shared" si="1"/>
        <v>0</v>
      </c>
      <c r="M13" s="205">
        <f t="shared" si="1"/>
        <v>0</v>
      </c>
      <c r="N13" s="205">
        <f t="shared" si="1"/>
        <v>0</v>
      </c>
      <c r="O13" s="205">
        <f t="shared" si="1"/>
        <v>0</v>
      </c>
    </row>
    <row r="14" ht="12.75">
      <c r="C14" s="74"/>
    </row>
    <row r="16" ht="12.75">
      <c r="A16" s="87" t="s">
        <v>492</v>
      </c>
    </row>
    <row r="17" spans="1:2" ht="12.75">
      <c r="A17" s="74" t="s">
        <v>286</v>
      </c>
      <c r="B17" s="130">
        <v>450</v>
      </c>
    </row>
    <row r="18" spans="1:2" ht="12.75">
      <c r="A18" s="74" t="s">
        <v>288</v>
      </c>
      <c r="B18" s="130">
        <v>450</v>
      </c>
    </row>
    <row r="19" spans="1:2" ht="12.75">
      <c r="A19" s="74" t="s">
        <v>289</v>
      </c>
      <c r="B19" s="130">
        <v>500</v>
      </c>
    </row>
    <row r="20" spans="1:2" ht="12.75">
      <c r="A20" s="74" t="s">
        <v>291</v>
      </c>
      <c r="B20" s="130">
        <v>200</v>
      </c>
    </row>
    <row r="21" spans="1:2" ht="12.75">
      <c r="A21" s="74" t="s">
        <v>292</v>
      </c>
      <c r="B21" s="130">
        <v>80</v>
      </c>
    </row>
    <row r="22" spans="1:2" ht="12.75">
      <c r="A22" s="74" t="s">
        <v>293</v>
      </c>
      <c r="B22" s="131">
        <v>200</v>
      </c>
    </row>
    <row r="23" spans="1:2" ht="12.75">
      <c r="A23" s="74" t="s">
        <v>295</v>
      </c>
      <c r="B23" s="130">
        <v>150</v>
      </c>
    </row>
    <row r="24" spans="1:2" ht="12.75">
      <c r="A24" s="74" t="s">
        <v>296</v>
      </c>
      <c r="B24" s="130">
        <v>650</v>
      </c>
    </row>
    <row r="25" spans="1:2" ht="12.75">
      <c r="A25" s="74" t="s">
        <v>297</v>
      </c>
      <c r="B25" s="130">
        <v>30</v>
      </c>
    </row>
    <row r="26" spans="1:2" ht="12.75">
      <c r="A26" s="74" t="s">
        <v>298</v>
      </c>
      <c r="B26" s="130">
        <v>50</v>
      </c>
    </row>
    <row r="27" spans="1:2" ht="12.75">
      <c r="A27" s="74" t="s">
        <v>299</v>
      </c>
      <c r="B27" s="130">
        <v>450</v>
      </c>
    </row>
    <row r="28" spans="1:2" ht="12.75">
      <c r="A28" s="74" t="s">
        <v>300</v>
      </c>
      <c r="B28" s="130">
        <v>100</v>
      </c>
    </row>
    <row r="29" spans="1:2" ht="12.75">
      <c r="A29" s="74"/>
      <c r="B29" s="132">
        <f>SUM(B17:B28)</f>
        <v>3310</v>
      </c>
    </row>
    <row r="32" ht="12.75">
      <c r="A32" s="87" t="s">
        <v>105</v>
      </c>
    </row>
    <row r="33" ht="12.75">
      <c r="A33" s="87" t="s">
        <v>381</v>
      </c>
    </row>
    <row r="34" spans="1:2" ht="12.75">
      <c r="A34" t="s">
        <v>309</v>
      </c>
      <c r="B34" t="s">
        <v>493</v>
      </c>
    </row>
    <row r="35" ht="12.75">
      <c r="A35" t="s">
        <v>310</v>
      </c>
    </row>
    <row r="36" spans="1:2" ht="12.75">
      <c r="A36" t="s">
        <v>311</v>
      </c>
      <c r="B36" t="s">
        <v>83</v>
      </c>
    </row>
    <row r="37" spans="1:2" ht="12.75">
      <c r="A37" t="s">
        <v>312</v>
      </c>
      <c r="B37" t="s">
        <v>283</v>
      </c>
    </row>
    <row r="38" spans="1:2" ht="12.75">
      <c r="A38" t="s">
        <v>313</v>
      </c>
      <c r="B38" t="s">
        <v>283</v>
      </c>
    </row>
    <row r="39" spans="1:2" ht="12.75">
      <c r="A39" t="s">
        <v>314</v>
      </c>
      <c r="B39" t="s">
        <v>283</v>
      </c>
    </row>
    <row r="40" spans="1:2" ht="12.75">
      <c r="A40" t="s">
        <v>315</v>
      </c>
      <c r="B40" t="s">
        <v>83</v>
      </c>
    </row>
    <row r="41" ht="12.75">
      <c r="A41" t="s">
        <v>316</v>
      </c>
    </row>
    <row r="42" ht="12.75">
      <c r="A42" t="s">
        <v>317</v>
      </c>
    </row>
    <row r="43" spans="1:2" ht="12.75">
      <c r="A43" t="s">
        <v>318</v>
      </c>
      <c r="B43" t="s">
        <v>283</v>
      </c>
    </row>
    <row r="44" spans="1:2" ht="12.75">
      <c r="A44" t="s">
        <v>319</v>
      </c>
      <c r="B44" t="s">
        <v>493</v>
      </c>
    </row>
    <row r="45" spans="1:2" ht="12.75">
      <c r="A45" t="s">
        <v>320</v>
      </c>
      <c r="B45" t="s">
        <v>493</v>
      </c>
    </row>
    <row r="46" spans="1:2" ht="12.75">
      <c r="A46" t="s">
        <v>321</v>
      </c>
      <c r="B46" t="s">
        <v>283</v>
      </c>
    </row>
    <row r="47" ht="12.75">
      <c r="A47" t="s">
        <v>322</v>
      </c>
    </row>
    <row r="48" ht="12.75">
      <c r="A48" t="s">
        <v>382</v>
      </c>
    </row>
    <row r="49" spans="1:2" ht="12.75">
      <c r="A49" t="s">
        <v>325</v>
      </c>
      <c r="B49" t="s">
        <v>494</v>
      </c>
    </row>
    <row r="50" ht="12.75">
      <c r="A50" t="s">
        <v>326</v>
      </c>
    </row>
  </sheetData>
  <printOptions gridLines="1"/>
  <pageMargins left="0.17" right="0.17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C6" sqref="C6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4" width="7.140625" style="0" customWidth="1"/>
    <col min="5" max="5" width="6.57421875" style="0" customWidth="1"/>
    <col min="6" max="8" width="5.57421875" style="0" bestFit="1" customWidth="1"/>
    <col min="9" max="9" width="6.57421875" style="0" bestFit="1" customWidth="1"/>
    <col min="10" max="14" width="5.57421875" style="0" bestFit="1" customWidth="1"/>
    <col min="15" max="15" width="6.57421875" style="0" bestFit="1" customWidth="1"/>
  </cols>
  <sheetData>
    <row r="1" spans="1:15" ht="12.75">
      <c r="A1" s="77" t="s">
        <v>423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12.75">
      <c r="A2" t="s">
        <v>416</v>
      </c>
      <c r="B2" s="67">
        <f>SUM(D2:O2)</f>
        <v>11412</v>
      </c>
      <c r="C2" s="65"/>
      <c r="D2" s="116">
        <v>950</v>
      </c>
      <c r="E2" s="116">
        <v>950</v>
      </c>
      <c r="F2" s="116">
        <v>950</v>
      </c>
      <c r="G2" s="116">
        <v>950</v>
      </c>
      <c r="H2" s="116">
        <v>950</v>
      </c>
      <c r="I2" s="116">
        <v>950</v>
      </c>
      <c r="J2" s="116">
        <v>950</v>
      </c>
      <c r="K2" s="116">
        <v>950</v>
      </c>
      <c r="L2" s="116">
        <v>950</v>
      </c>
      <c r="M2" s="116">
        <v>950</v>
      </c>
      <c r="N2" s="116">
        <v>950</v>
      </c>
      <c r="O2" s="116">
        <v>962</v>
      </c>
    </row>
    <row r="3" spans="1:15" ht="12.75">
      <c r="A3" t="s">
        <v>417</v>
      </c>
      <c r="B3" s="67">
        <f>SUM(D3:O3)</f>
        <v>360</v>
      </c>
      <c r="C3" s="65"/>
      <c r="D3" s="116">
        <v>30</v>
      </c>
      <c r="E3" s="116">
        <v>30</v>
      </c>
      <c r="F3" s="116">
        <v>30</v>
      </c>
      <c r="G3" s="116">
        <v>30</v>
      </c>
      <c r="H3" s="116">
        <v>30</v>
      </c>
      <c r="I3" s="116">
        <v>30</v>
      </c>
      <c r="J3" s="116">
        <v>30</v>
      </c>
      <c r="K3" s="116">
        <v>30</v>
      </c>
      <c r="L3" s="116">
        <v>30</v>
      </c>
      <c r="M3" s="116">
        <v>30</v>
      </c>
      <c r="N3" s="116">
        <v>30</v>
      </c>
      <c r="O3" s="116">
        <v>30</v>
      </c>
    </row>
    <row r="4" spans="1:15" ht="12.75">
      <c r="A4" t="s">
        <v>418</v>
      </c>
      <c r="B4" s="67">
        <f>SUM(D4:O4)</f>
        <v>1200</v>
      </c>
      <c r="C4" s="65"/>
      <c r="D4" s="116">
        <v>100</v>
      </c>
      <c r="E4" s="116">
        <v>100</v>
      </c>
      <c r="F4" s="116">
        <v>100</v>
      </c>
      <c r="G4" s="116">
        <v>100</v>
      </c>
      <c r="H4" s="116">
        <v>100</v>
      </c>
      <c r="I4" s="116">
        <v>100</v>
      </c>
      <c r="J4" s="116">
        <v>100</v>
      </c>
      <c r="K4" s="116">
        <v>100</v>
      </c>
      <c r="L4" s="116">
        <v>100</v>
      </c>
      <c r="M4" s="116">
        <v>100</v>
      </c>
      <c r="N4" s="116">
        <v>100</v>
      </c>
      <c r="O4" s="116">
        <v>100</v>
      </c>
    </row>
    <row r="5" spans="1:15" ht="12.75">
      <c r="A5" s="69" t="s">
        <v>419</v>
      </c>
      <c r="B5" s="70">
        <f>SUM(D5:O5)</f>
        <v>720</v>
      </c>
      <c r="C5" s="71"/>
      <c r="D5" s="194">
        <v>60</v>
      </c>
      <c r="E5" s="194">
        <v>60</v>
      </c>
      <c r="F5" s="194">
        <v>60</v>
      </c>
      <c r="G5" s="194">
        <v>60</v>
      </c>
      <c r="H5" s="194">
        <v>60</v>
      </c>
      <c r="I5" s="194">
        <v>60</v>
      </c>
      <c r="J5" s="194">
        <v>60</v>
      </c>
      <c r="K5" s="194">
        <v>60</v>
      </c>
      <c r="L5" s="194">
        <v>60</v>
      </c>
      <c r="M5" s="194">
        <v>60</v>
      </c>
      <c r="N5" s="194">
        <v>60</v>
      </c>
      <c r="O5" s="194">
        <v>60</v>
      </c>
    </row>
    <row r="6" spans="1:15" ht="12.75">
      <c r="A6" t="s">
        <v>83</v>
      </c>
      <c r="B6" s="203">
        <f>SUM(B2:B5)</f>
        <v>13692</v>
      </c>
      <c r="C6" s="65"/>
      <c r="D6" s="205">
        <f>SUM(D2:D5)</f>
        <v>1140</v>
      </c>
      <c r="E6" s="205">
        <f aca="true" t="shared" si="0" ref="E6:O6">SUM(E2:E5)</f>
        <v>1140</v>
      </c>
      <c r="F6" s="205">
        <f t="shared" si="0"/>
        <v>1140</v>
      </c>
      <c r="G6" s="205">
        <f t="shared" si="0"/>
        <v>1140</v>
      </c>
      <c r="H6" s="205">
        <f t="shared" si="0"/>
        <v>1140</v>
      </c>
      <c r="I6" s="205">
        <f t="shared" si="0"/>
        <v>1140</v>
      </c>
      <c r="J6" s="205">
        <f t="shared" si="0"/>
        <v>1140</v>
      </c>
      <c r="K6" s="205">
        <f t="shared" si="0"/>
        <v>1140</v>
      </c>
      <c r="L6" s="205">
        <f t="shared" si="0"/>
        <v>1140</v>
      </c>
      <c r="M6" s="205">
        <f t="shared" si="0"/>
        <v>1140</v>
      </c>
      <c r="N6" s="205">
        <f t="shared" si="0"/>
        <v>1140</v>
      </c>
      <c r="O6" s="205">
        <f t="shared" si="0"/>
        <v>1152</v>
      </c>
    </row>
    <row r="7" spans="1:3" ht="12.75">
      <c r="A7" t="s">
        <v>83</v>
      </c>
      <c r="B7" s="98" t="s">
        <v>420</v>
      </c>
      <c r="C7" s="74"/>
    </row>
    <row r="9" ht="12.75">
      <c r="A9" t="s">
        <v>83</v>
      </c>
    </row>
    <row r="10" ht="12.75">
      <c r="A10" t="s">
        <v>412</v>
      </c>
    </row>
    <row r="11" ht="12.75">
      <c r="A11" t="s">
        <v>413</v>
      </c>
    </row>
    <row r="12" ht="12.75">
      <c r="A12" t="s">
        <v>414</v>
      </c>
    </row>
    <row r="13" ht="12.75">
      <c r="A13" t="s">
        <v>415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I32" sqref="I32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4" width="7.140625" style="0" customWidth="1"/>
    <col min="5" max="5" width="6.57421875" style="0" customWidth="1"/>
    <col min="6" max="8" width="5.57421875" style="0" bestFit="1" customWidth="1"/>
    <col min="9" max="9" width="6.57421875" style="0" bestFit="1" customWidth="1"/>
    <col min="10" max="14" width="5.57421875" style="0" bestFit="1" customWidth="1"/>
    <col min="15" max="15" width="6.57421875" style="0" bestFit="1" customWidth="1"/>
  </cols>
  <sheetData>
    <row r="1" spans="1:15" ht="12.75">
      <c r="A1" s="77" t="s">
        <v>151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17.25" customHeight="1">
      <c r="A2" s="69" t="s">
        <v>152</v>
      </c>
      <c r="B2" s="70">
        <f>SUM(D2:O2)</f>
        <v>1200</v>
      </c>
      <c r="C2" s="71"/>
      <c r="D2" s="194">
        <v>100</v>
      </c>
      <c r="E2" s="194">
        <v>100</v>
      </c>
      <c r="F2" s="194">
        <v>100</v>
      </c>
      <c r="G2" s="194">
        <v>100</v>
      </c>
      <c r="H2" s="194">
        <v>100</v>
      </c>
      <c r="I2" s="194">
        <v>100</v>
      </c>
      <c r="J2" s="194">
        <v>100</v>
      </c>
      <c r="K2" s="194">
        <v>100</v>
      </c>
      <c r="L2" s="194">
        <v>100</v>
      </c>
      <c r="M2" s="194">
        <v>100</v>
      </c>
      <c r="N2" s="194">
        <v>100</v>
      </c>
      <c r="O2" s="194">
        <v>100</v>
      </c>
    </row>
    <row r="3" spans="1:15" ht="17.25" customHeight="1">
      <c r="A3" t="s">
        <v>83</v>
      </c>
      <c r="B3" s="203">
        <f>SUM(B2:B2)</f>
        <v>1200</v>
      </c>
      <c r="C3" s="65"/>
      <c r="D3" s="205">
        <f aca="true" t="shared" si="0" ref="D3:O3">SUM(D2:D2)</f>
        <v>100</v>
      </c>
      <c r="E3" s="205">
        <f t="shared" si="0"/>
        <v>100</v>
      </c>
      <c r="F3" s="205">
        <f t="shared" si="0"/>
        <v>100</v>
      </c>
      <c r="G3" s="205">
        <f t="shared" si="0"/>
        <v>100</v>
      </c>
      <c r="H3" s="205">
        <f t="shared" si="0"/>
        <v>100</v>
      </c>
      <c r="I3" s="205">
        <f t="shared" si="0"/>
        <v>100</v>
      </c>
      <c r="J3" s="205">
        <f t="shared" si="0"/>
        <v>100</v>
      </c>
      <c r="K3" s="205">
        <f t="shared" si="0"/>
        <v>100</v>
      </c>
      <c r="L3" s="205">
        <f t="shared" si="0"/>
        <v>100</v>
      </c>
      <c r="M3" s="205">
        <f t="shared" si="0"/>
        <v>100</v>
      </c>
      <c r="N3" s="205">
        <f t="shared" si="0"/>
        <v>100</v>
      </c>
      <c r="O3" s="205">
        <f t="shared" si="0"/>
        <v>100</v>
      </c>
    </row>
    <row r="4" spans="1:3" ht="12.75">
      <c r="A4" t="s">
        <v>83</v>
      </c>
      <c r="C4" s="74"/>
    </row>
    <row r="6" ht="12.75">
      <c r="A6" t="s">
        <v>83</v>
      </c>
    </row>
    <row r="8" ht="12.75">
      <c r="A8" t="s">
        <v>83</v>
      </c>
    </row>
    <row r="10" ht="12.75">
      <c r="A10" t="s">
        <v>83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L32" sqref="L32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4" width="7.140625" style="0" customWidth="1"/>
    <col min="5" max="5" width="6.57421875" style="0" customWidth="1"/>
    <col min="6" max="8" width="5.57421875" style="0" bestFit="1" customWidth="1"/>
    <col min="9" max="9" width="6.57421875" style="0" bestFit="1" customWidth="1"/>
    <col min="10" max="14" width="5.57421875" style="0" bestFit="1" customWidth="1"/>
    <col min="15" max="15" width="6.57421875" style="0" bestFit="1" customWidth="1"/>
  </cols>
  <sheetData>
    <row r="1" spans="1:15" ht="12.75">
      <c r="A1" s="77" t="s">
        <v>153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18" customHeight="1">
      <c r="A2" t="s">
        <v>154</v>
      </c>
      <c r="B2" s="67">
        <f>SUM(D2:O2)</f>
        <v>32400</v>
      </c>
      <c r="C2" s="65"/>
      <c r="D2" s="116">
        <v>2700</v>
      </c>
      <c r="E2" s="116">
        <v>2700</v>
      </c>
      <c r="F2" s="116">
        <v>2700</v>
      </c>
      <c r="G2" s="116">
        <v>2700</v>
      </c>
      <c r="H2" s="116">
        <v>2700</v>
      </c>
      <c r="I2" s="116">
        <v>2700</v>
      </c>
      <c r="J2" s="116">
        <v>2700</v>
      </c>
      <c r="K2" s="116">
        <v>2700</v>
      </c>
      <c r="L2" s="116">
        <v>2700</v>
      </c>
      <c r="M2" s="116">
        <v>2700</v>
      </c>
      <c r="N2" s="116">
        <v>2700</v>
      </c>
      <c r="O2" s="116">
        <v>2700</v>
      </c>
    </row>
    <row r="3" spans="1:15" ht="18" customHeight="1">
      <c r="A3" s="69" t="s">
        <v>155</v>
      </c>
      <c r="B3" s="70">
        <f>SUM(D3:O3)</f>
        <v>2640</v>
      </c>
      <c r="C3" s="71"/>
      <c r="D3" s="194">
        <v>220</v>
      </c>
      <c r="E3" s="194">
        <v>220</v>
      </c>
      <c r="F3" s="194">
        <v>220</v>
      </c>
      <c r="G3" s="194">
        <v>220</v>
      </c>
      <c r="H3" s="194">
        <v>220</v>
      </c>
      <c r="I3" s="194">
        <v>220</v>
      </c>
      <c r="J3" s="194">
        <v>220</v>
      </c>
      <c r="K3" s="194">
        <v>220</v>
      </c>
      <c r="L3" s="194">
        <v>220</v>
      </c>
      <c r="M3" s="194">
        <v>220</v>
      </c>
      <c r="N3" s="194">
        <v>220</v>
      </c>
      <c r="O3" s="194">
        <v>220</v>
      </c>
    </row>
    <row r="4" spans="1:15" ht="18" customHeight="1">
      <c r="A4" t="s">
        <v>83</v>
      </c>
      <c r="B4" s="203">
        <f>SUM(B2:B3)</f>
        <v>35040</v>
      </c>
      <c r="C4" s="65"/>
      <c r="D4" s="205">
        <f>SUM(D2:D3)</f>
        <v>2920</v>
      </c>
      <c r="E4" s="205">
        <f aca="true" t="shared" si="0" ref="E4:O4">SUM(E2:E3)</f>
        <v>2920</v>
      </c>
      <c r="F4" s="205">
        <f t="shared" si="0"/>
        <v>2920</v>
      </c>
      <c r="G4" s="205">
        <f t="shared" si="0"/>
        <v>2920</v>
      </c>
      <c r="H4" s="205">
        <f t="shared" si="0"/>
        <v>2920</v>
      </c>
      <c r="I4" s="205">
        <f t="shared" si="0"/>
        <v>2920</v>
      </c>
      <c r="J4" s="205">
        <f t="shared" si="0"/>
        <v>2920</v>
      </c>
      <c r="K4" s="205">
        <f t="shared" si="0"/>
        <v>2920</v>
      </c>
      <c r="L4" s="205">
        <f t="shared" si="0"/>
        <v>2920</v>
      </c>
      <c r="M4" s="205">
        <f t="shared" si="0"/>
        <v>2920</v>
      </c>
      <c r="N4" s="205">
        <f t="shared" si="0"/>
        <v>2920</v>
      </c>
      <c r="O4" s="205">
        <f t="shared" si="0"/>
        <v>2920</v>
      </c>
    </row>
    <row r="5" spans="1:3" ht="12.75">
      <c r="A5" t="s">
        <v>83</v>
      </c>
      <c r="C5" s="74"/>
    </row>
    <row r="6" ht="12.75">
      <c r="A6" t="s">
        <v>83</v>
      </c>
    </row>
    <row r="7" ht="12.75">
      <c r="A7" t="s">
        <v>83</v>
      </c>
    </row>
    <row r="9" ht="12.75">
      <c r="A9" t="s">
        <v>83</v>
      </c>
    </row>
    <row r="11" ht="12.75">
      <c r="A11" t="s">
        <v>83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P14" sqref="P14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4" width="7.140625" style="0" customWidth="1"/>
    <col min="5" max="5" width="6.57421875" style="0" customWidth="1"/>
    <col min="6" max="8" width="5.57421875" style="0" bestFit="1" customWidth="1"/>
    <col min="9" max="9" width="6.57421875" style="0" bestFit="1" customWidth="1"/>
    <col min="10" max="14" width="5.57421875" style="0" bestFit="1" customWidth="1"/>
    <col min="15" max="15" width="6.57421875" style="0" bestFit="1" customWidth="1"/>
  </cols>
  <sheetData>
    <row r="1" spans="1:15" ht="12.75">
      <c r="A1" s="77" t="s">
        <v>156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18" customHeight="1">
      <c r="A2" s="69" t="s">
        <v>154</v>
      </c>
      <c r="B2" s="70">
        <f>SUM(D2:O2)</f>
        <v>10200</v>
      </c>
      <c r="C2" s="71"/>
      <c r="D2" s="194">
        <v>850</v>
      </c>
      <c r="E2" s="194">
        <v>850</v>
      </c>
      <c r="F2" s="194">
        <v>850</v>
      </c>
      <c r="G2" s="194">
        <v>850</v>
      </c>
      <c r="H2" s="194">
        <v>850</v>
      </c>
      <c r="I2" s="194">
        <v>850</v>
      </c>
      <c r="J2" s="194">
        <v>850</v>
      </c>
      <c r="K2" s="194">
        <v>850</v>
      </c>
      <c r="L2" s="194">
        <v>850</v>
      </c>
      <c r="M2" s="194">
        <v>850</v>
      </c>
      <c r="N2" s="194">
        <v>850</v>
      </c>
      <c r="O2" s="194">
        <v>850</v>
      </c>
    </row>
    <row r="3" spans="1:15" ht="18" customHeight="1">
      <c r="A3" t="s">
        <v>83</v>
      </c>
      <c r="B3" s="203">
        <f>SUM(B2:B2)</f>
        <v>10200</v>
      </c>
      <c r="C3" s="65"/>
      <c r="D3" s="205">
        <f aca="true" t="shared" si="0" ref="D3:O3">SUM(D2:D2)</f>
        <v>850</v>
      </c>
      <c r="E3" s="205">
        <f t="shared" si="0"/>
        <v>850</v>
      </c>
      <c r="F3" s="205">
        <f t="shared" si="0"/>
        <v>850</v>
      </c>
      <c r="G3" s="205">
        <f t="shared" si="0"/>
        <v>850</v>
      </c>
      <c r="H3" s="205">
        <f t="shared" si="0"/>
        <v>850</v>
      </c>
      <c r="I3" s="205">
        <f t="shared" si="0"/>
        <v>850</v>
      </c>
      <c r="J3" s="205">
        <f t="shared" si="0"/>
        <v>850</v>
      </c>
      <c r="K3" s="205">
        <f t="shared" si="0"/>
        <v>850</v>
      </c>
      <c r="L3" s="205">
        <f t="shared" si="0"/>
        <v>850</v>
      </c>
      <c r="M3" s="205">
        <f t="shared" si="0"/>
        <v>850</v>
      </c>
      <c r="N3" s="205">
        <f t="shared" si="0"/>
        <v>850</v>
      </c>
      <c r="O3" s="205">
        <f t="shared" si="0"/>
        <v>850</v>
      </c>
    </row>
    <row r="4" spans="1:3" ht="12.75">
      <c r="A4" t="s">
        <v>83</v>
      </c>
      <c r="C4" s="74"/>
    </row>
    <row r="6" ht="12.75">
      <c r="A6" t="s">
        <v>83</v>
      </c>
    </row>
    <row r="8" ht="12.75">
      <c r="A8" t="s">
        <v>83</v>
      </c>
    </row>
    <row r="10" ht="12.75">
      <c r="A10" t="s">
        <v>83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O9" sqref="O9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4" width="7.140625" style="0" customWidth="1"/>
    <col min="5" max="5" width="6.57421875" style="0" customWidth="1"/>
    <col min="6" max="8" width="5.57421875" style="0" bestFit="1" customWidth="1"/>
    <col min="9" max="9" width="6.57421875" style="0" bestFit="1" customWidth="1"/>
    <col min="10" max="14" width="5.57421875" style="0" bestFit="1" customWidth="1"/>
    <col min="15" max="15" width="6.57421875" style="0" bestFit="1" customWidth="1"/>
  </cols>
  <sheetData>
    <row r="1" spans="1:15" ht="12.75">
      <c r="A1" s="77" t="s">
        <v>157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15.75" customHeight="1">
      <c r="A2" s="69" t="s">
        <v>83</v>
      </c>
      <c r="B2" s="70">
        <f>SUM(D2:O2)</f>
        <v>3000</v>
      </c>
      <c r="C2" s="84"/>
      <c r="D2" s="194">
        <v>0</v>
      </c>
      <c r="E2" s="194">
        <v>500</v>
      </c>
      <c r="F2" s="194">
        <v>0</v>
      </c>
      <c r="G2" s="194">
        <v>0</v>
      </c>
      <c r="H2" s="194">
        <v>0</v>
      </c>
      <c r="I2" s="194">
        <v>0</v>
      </c>
      <c r="J2" s="194">
        <v>2500</v>
      </c>
      <c r="K2" s="194">
        <v>0</v>
      </c>
      <c r="L2" s="194">
        <v>0</v>
      </c>
      <c r="M2" s="194">
        <v>0</v>
      </c>
      <c r="N2" s="194">
        <v>0</v>
      </c>
      <c r="O2" s="194">
        <v>0</v>
      </c>
    </row>
    <row r="3" spans="1:15" ht="15.75" customHeight="1">
      <c r="A3" t="s">
        <v>83</v>
      </c>
      <c r="B3" s="207">
        <f>SUM(B2:B2)</f>
        <v>3000</v>
      </c>
      <c r="C3" s="84"/>
      <c r="D3" s="209">
        <f aca="true" t="shared" si="0" ref="D3:O3">SUM(D2:D2)</f>
        <v>0</v>
      </c>
      <c r="E3" s="208">
        <f t="shared" si="0"/>
        <v>500</v>
      </c>
      <c r="F3" s="208">
        <f t="shared" si="0"/>
        <v>0</v>
      </c>
      <c r="G3" s="208">
        <f t="shared" si="0"/>
        <v>0</v>
      </c>
      <c r="H3" s="208">
        <f t="shared" si="0"/>
        <v>0</v>
      </c>
      <c r="I3" s="208">
        <f t="shared" si="0"/>
        <v>0</v>
      </c>
      <c r="J3" s="208">
        <f t="shared" si="0"/>
        <v>2500</v>
      </c>
      <c r="K3" s="208">
        <f t="shared" si="0"/>
        <v>0</v>
      </c>
      <c r="L3" s="208">
        <f t="shared" si="0"/>
        <v>0</v>
      </c>
      <c r="M3" s="208">
        <f t="shared" si="0"/>
        <v>0</v>
      </c>
      <c r="N3" s="208">
        <f t="shared" si="0"/>
        <v>0</v>
      </c>
      <c r="O3" s="208">
        <f t="shared" si="0"/>
        <v>0</v>
      </c>
    </row>
    <row r="4" spans="1:3" ht="12.75">
      <c r="A4" t="s">
        <v>83</v>
      </c>
      <c r="C4" s="74"/>
    </row>
    <row r="6" ht="12.75">
      <c r="A6" t="s">
        <v>83</v>
      </c>
    </row>
    <row r="8" ht="12.75">
      <c r="A8" t="s">
        <v>83</v>
      </c>
    </row>
    <row r="10" ht="12.75">
      <c r="A10" t="s">
        <v>83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B29" sqref="B29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4" width="7.140625" style="0" customWidth="1"/>
    <col min="5" max="5" width="6.57421875" style="0" customWidth="1"/>
    <col min="6" max="8" width="5.57421875" style="0" bestFit="1" customWidth="1"/>
    <col min="9" max="9" width="6.57421875" style="0" bestFit="1" customWidth="1"/>
    <col min="10" max="14" width="5.57421875" style="0" bestFit="1" customWidth="1"/>
    <col min="15" max="15" width="6.57421875" style="0" bestFit="1" customWidth="1"/>
  </cols>
  <sheetData>
    <row r="1" spans="1:15" ht="12.75">
      <c r="A1" s="77" t="s">
        <v>422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6" ht="12.75">
      <c r="A2" t="s">
        <v>158</v>
      </c>
      <c r="B2" s="67">
        <f>SUM(D2:O2)</f>
        <v>144</v>
      </c>
      <c r="C2" s="65"/>
      <c r="D2" s="116">
        <v>12</v>
      </c>
      <c r="E2" s="116">
        <v>12</v>
      </c>
      <c r="F2" s="116">
        <v>12</v>
      </c>
      <c r="G2" s="116">
        <v>12</v>
      </c>
      <c r="H2" s="116">
        <v>12</v>
      </c>
      <c r="I2" s="116">
        <v>12</v>
      </c>
      <c r="J2" s="116">
        <v>12</v>
      </c>
      <c r="K2" s="116">
        <v>12</v>
      </c>
      <c r="L2" s="116">
        <v>12</v>
      </c>
      <c r="M2" s="116">
        <v>12</v>
      </c>
      <c r="N2" s="116">
        <v>12</v>
      </c>
      <c r="O2" s="116">
        <v>12</v>
      </c>
      <c r="P2" t="s">
        <v>83</v>
      </c>
    </row>
    <row r="3" spans="1:15" ht="12.75">
      <c r="A3" t="s">
        <v>159</v>
      </c>
      <c r="B3" s="67">
        <f>SUM(D3:O3)</f>
        <v>30</v>
      </c>
      <c r="C3" s="65"/>
      <c r="D3" s="116">
        <v>2.5</v>
      </c>
      <c r="E3" s="116">
        <v>2.5</v>
      </c>
      <c r="F3" s="116">
        <v>2.5</v>
      </c>
      <c r="G3" s="116">
        <v>2.5</v>
      </c>
      <c r="H3" s="116">
        <v>2.5</v>
      </c>
      <c r="I3" s="116">
        <v>2.5</v>
      </c>
      <c r="J3" s="116">
        <v>2.5</v>
      </c>
      <c r="K3" s="116">
        <v>2.5</v>
      </c>
      <c r="L3" s="116">
        <v>2.5</v>
      </c>
      <c r="M3" s="116">
        <v>2.5</v>
      </c>
      <c r="N3" s="116">
        <v>2.5</v>
      </c>
      <c r="O3" s="116">
        <v>2.5</v>
      </c>
    </row>
    <row r="4" spans="1:15" ht="12.75">
      <c r="A4" t="s">
        <v>160</v>
      </c>
      <c r="B4" s="67">
        <f>SUM(D4:O4)</f>
        <v>1800</v>
      </c>
      <c r="C4" s="65"/>
      <c r="D4" s="116">
        <v>150</v>
      </c>
      <c r="E4" s="116">
        <v>150</v>
      </c>
      <c r="F4" s="116">
        <v>150</v>
      </c>
      <c r="G4" s="116">
        <v>150</v>
      </c>
      <c r="H4" s="116">
        <v>150</v>
      </c>
      <c r="I4" s="116">
        <v>150</v>
      </c>
      <c r="J4" s="116">
        <v>150</v>
      </c>
      <c r="K4" s="116">
        <v>150</v>
      </c>
      <c r="L4" s="116">
        <v>150</v>
      </c>
      <c r="M4" s="116">
        <v>150</v>
      </c>
      <c r="N4" s="116">
        <v>150</v>
      </c>
      <c r="O4" s="116">
        <v>150</v>
      </c>
    </row>
    <row r="5" spans="1:15" ht="12.75">
      <c r="A5" t="s">
        <v>496</v>
      </c>
      <c r="B5" s="67">
        <f>SUM(D5:O5)</f>
        <v>8322</v>
      </c>
      <c r="C5" s="65"/>
      <c r="D5" s="116">
        <v>8322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t="s">
        <v>161</v>
      </c>
      <c r="B6" s="67">
        <f>SUM(D6:O6)</f>
        <v>5040</v>
      </c>
      <c r="C6" s="65"/>
      <c r="D6" s="116">
        <v>420</v>
      </c>
      <c r="E6" s="116">
        <v>420</v>
      </c>
      <c r="F6" s="116">
        <v>420</v>
      </c>
      <c r="G6" s="116">
        <v>420</v>
      </c>
      <c r="H6" s="116">
        <v>420</v>
      </c>
      <c r="I6" s="116">
        <v>420</v>
      </c>
      <c r="J6" s="116">
        <v>420</v>
      </c>
      <c r="K6" s="116">
        <v>420</v>
      </c>
      <c r="L6" s="116">
        <v>420</v>
      </c>
      <c r="M6" s="116">
        <v>420</v>
      </c>
      <c r="N6" s="116">
        <v>420</v>
      </c>
      <c r="O6" s="116">
        <v>420</v>
      </c>
    </row>
    <row r="7" spans="1:15" ht="12.75">
      <c r="A7" t="s">
        <v>83</v>
      </c>
      <c r="B7" s="115">
        <f>SUM(B2:B6)</f>
        <v>15336</v>
      </c>
      <c r="C7" s="65"/>
      <c r="D7" s="117">
        <f aca="true" t="shared" si="0" ref="D7:O7">SUM(D2:D6)</f>
        <v>8906.5</v>
      </c>
      <c r="E7" s="117">
        <f t="shared" si="0"/>
        <v>584.5</v>
      </c>
      <c r="F7" s="117">
        <f t="shared" si="0"/>
        <v>584.5</v>
      </c>
      <c r="G7" s="117">
        <f t="shared" si="0"/>
        <v>584.5</v>
      </c>
      <c r="H7" s="117">
        <f t="shared" si="0"/>
        <v>584.5</v>
      </c>
      <c r="I7" s="117">
        <f t="shared" si="0"/>
        <v>584.5</v>
      </c>
      <c r="J7" s="117">
        <f t="shared" si="0"/>
        <v>584.5</v>
      </c>
      <c r="K7" s="117">
        <f t="shared" si="0"/>
        <v>584.5</v>
      </c>
      <c r="L7" s="117">
        <f t="shared" si="0"/>
        <v>584.5</v>
      </c>
      <c r="M7" s="117">
        <f t="shared" si="0"/>
        <v>584.5</v>
      </c>
      <c r="N7" s="117">
        <f t="shared" si="0"/>
        <v>584.5</v>
      </c>
      <c r="O7" s="117">
        <f t="shared" si="0"/>
        <v>584.5</v>
      </c>
    </row>
    <row r="8" ht="12.75">
      <c r="C8" s="74"/>
    </row>
    <row r="9" ht="12.75">
      <c r="A9" t="s">
        <v>421</v>
      </c>
    </row>
    <row r="10" ht="12.75">
      <c r="A10" t="s">
        <v>83</v>
      </c>
    </row>
    <row r="12" ht="12.75">
      <c r="A12" t="s">
        <v>83</v>
      </c>
    </row>
    <row r="14" ht="12.75">
      <c r="A14" t="s">
        <v>83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Q10" sqref="P9:Q10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4" width="7.140625" style="0" customWidth="1"/>
    <col min="5" max="5" width="6.57421875" style="0" customWidth="1"/>
    <col min="6" max="8" width="5.57421875" style="0" bestFit="1" customWidth="1"/>
    <col min="9" max="9" width="6.57421875" style="0" bestFit="1" customWidth="1"/>
    <col min="10" max="14" width="5.57421875" style="0" bestFit="1" customWidth="1"/>
    <col min="15" max="15" width="6.57421875" style="0" bestFit="1" customWidth="1"/>
  </cols>
  <sheetData>
    <row r="1" spans="1:15" ht="12.75">
      <c r="A1" s="77" t="s">
        <v>497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21" customHeight="1">
      <c r="A2" s="69" t="s">
        <v>83</v>
      </c>
      <c r="B2" s="70">
        <f>SUM(D2:O2)</f>
        <v>22395</v>
      </c>
      <c r="C2" s="71"/>
      <c r="D2" s="194">
        <v>1866.25</v>
      </c>
      <c r="E2" s="194">
        <v>1866.25</v>
      </c>
      <c r="F2" s="194">
        <v>1866.25</v>
      </c>
      <c r="G2" s="194">
        <v>1866.25</v>
      </c>
      <c r="H2" s="194">
        <v>1866.25</v>
      </c>
      <c r="I2" s="194">
        <v>1866.25</v>
      </c>
      <c r="J2" s="194">
        <v>1866.25</v>
      </c>
      <c r="K2" s="194">
        <v>1866.25</v>
      </c>
      <c r="L2" s="194">
        <v>1866.25</v>
      </c>
      <c r="M2" s="194">
        <v>1866.25</v>
      </c>
      <c r="N2" s="194">
        <v>1866.25</v>
      </c>
      <c r="O2" s="194">
        <v>1866.25</v>
      </c>
    </row>
    <row r="3" spans="1:15" ht="21" customHeight="1">
      <c r="A3" t="s">
        <v>83</v>
      </c>
      <c r="B3" s="203">
        <f>SUM(B2:B2)</f>
        <v>22395</v>
      </c>
      <c r="C3" s="65"/>
      <c r="D3" s="205">
        <f aca="true" t="shared" si="0" ref="D3:O3">SUM(D2:D2)</f>
        <v>1866.25</v>
      </c>
      <c r="E3" s="205">
        <f t="shared" si="0"/>
        <v>1866.25</v>
      </c>
      <c r="F3" s="205">
        <f t="shared" si="0"/>
        <v>1866.25</v>
      </c>
      <c r="G3" s="205">
        <f t="shared" si="0"/>
        <v>1866.25</v>
      </c>
      <c r="H3" s="205">
        <f t="shared" si="0"/>
        <v>1866.25</v>
      </c>
      <c r="I3" s="205">
        <f t="shared" si="0"/>
        <v>1866.25</v>
      </c>
      <c r="J3" s="205">
        <f t="shared" si="0"/>
        <v>1866.25</v>
      </c>
      <c r="K3" s="205">
        <f t="shared" si="0"/>
        <v>1866.25</v>
      </c>
      <c r="L3" s="205">
        <f t="shared" si="0"/>
        <v>1866.25</v>
      </c>
      <c r="M3" s="205">
        <f t="shared" si="0"/>
        <v>1866.25</v>
      </c>
      <c r="N3" s="205">
        <f t="shared" si="0"/>
        <v>1866.25</v>
      </c>
      <c r="O3" s="205">
        <f t="shared" si="0"/>
        <v>1866.25</v>
      </c>
    </row>
    <row r="4" ht="12.75">
      <c r="C4" s="74"/>
    </row>
    <row r="5" ht="12.75">
      <c r="A5" t="s">
        <v>83</v>
      </c>
    </row>
    <row r="6" ht="12.75">
      <c r="A6" t="s">
        <v>83</v>
      </c>
    </row>
    <row r="8" ht="12.75">
      <c r="A8" t="s">
        <v>83</v>
      </c>
    </row>
    <row r="10" ht="12.75">
      <c r="A10" t="s">
        <v>83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G4" sqref="G4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4" width="7.140625" style="0" customWidth="1"/>
    <col min="5" max="5" width="6.57421875" style="0" customWidth="1"/>
    <col min="6" max="8" width="5.57421875" style="0" bestFit="1" customWidth="1"/>
    <col min="9" max="9" width="6.57421875" style="0" bestFit="1" customWidth="1"/>
    <col min="10" max="14" width="5.57421875" style="0" bestFit="1" customWidth="1"/>
    <col min="15" max="15" width="6.57421875" style="0" bestFit="1" customWidth="1"/>
  </cols>
  <sheetData>
    <row r="1" spans="1:15" ht="12.75">
      <c r="A1" s="77" t="s">
        <v>53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6" ht="12.75">
      <c r="A2" t="s">
        <v>162</v>
      </c>
      <c r="B2" s="67">
        <f>SUM(D2:O2)</f>
        <v>1500</v>
      </c>
      <c r="C2" s="65"/>
      <c r="D2" s="116">
        <v>0</v>
      </c>
      <c r="E2" s="116">
        <v>0</v>
      </c>
      <c r="F2" s="116">
        <v>0</v>
      </c>
      <c r="G2" s="116">
        <v>750</v>
      </c>
      <c r="H2" s="116">
        <v>0</v>
      </c>
      <c r="I2" s="116">
        <v>0</v>
      </c>
      <c r="J2" s="116">
        <v>0</v>
      </c>
      <c r="K2" s="116">
        <v>0</v>
      </c>
      <c r="L2" s="116">
        <v>0</v>
      </c>
      <c r="M2" s="116">
        <v>750</v>
      </c>
      <c r="N2" s="116">
        <v>0</v>
      </c>
      <c r="O2" s="116">
        <v>0</v>
      </c>
      <c r="P2" t="s">
        <v>83</v>
      </c>
    </row>
    <row r="3" spans="1:15" ht="12.75">
      <c r="A3" s="69" t="s">
        <v>163</v>
      </c>
      <c r="B3" s="70">
        <f>SUM(D3:O3)</f>
        <v>1500</v>
      </c>
      <c r="C3" s="71"/>
      <c r="D3" s="194">
        <v>0</v>
      </c>
      <c r="E3" s="194">
        <v>0</v>
      </c>
      <c r="F3" s="194">
        <v>0</v>
      </c>
      <c r="G3" s="194">
        <v>750</v>
      </c>
      <c r="H3" s="194">
        <v>0</v>
      </c>
      <c r="I3" s="194">
        <v>0</v>
      </c>
      <c r="J3" s="194">
        <v>0</v>
      </c>
      <c r="K3" s="194">
        <v>0</v>
      </c>
      <c r="L3" s="194">
        <v>0</v>
      </c>
      <c r="M3" s="194">
        <v>750</v>
      </c>
      <c r="N3" s="194">
        <v>0</v>
      </c>
      <c r="O3" s="194">
        <v>0</v>
      </c>
    </row>
    <row r="4" spans="1:15" ht="12.75">
      <c r="A4" t="s">
        <v>83</v>
      </c>
      <c r="B4" s="67">
        <f>SUM(B2:B3)</f>
        <v>3000</v>
      </c>
      <c r="C4" s="65"/>
      <c r="D4" s="116">
        <f>SUM(D2:D3)</f>
        <v>0</v>
      </c>
      <c r="E4" s="116">
        <f aca="true" t="shared" si="0" ref="E4:O4">SUM(E2:E3)</f>
        <v>0</v>
      </c>
      <c r="F4" s="116">
        <f t="shared" si="0"/>
        <v>0</v>
      </c>
      <c r="G4" s="116">
        <f t="shared" si="0"/>
        <v>1500</v>
      </c>
      <c r="H4" s="116">
        <f t="shared" si="0"/>
        <v>0</v>
      </c>
      <c r="I4" s="116">
        <f t="shared" si="0"/>
        <v>0</v>
      </c>
      <c r="J4" s="116">
        <f t="shared" si="0"/>
        <v>0</v>
      </c>
      <c r="K4" s="116">
        <f t="shared" si="0"/>
        <v>0</v>
      </c>
      <c r="L4" s="116">
        <f t="shared" si="0"/>
        <v>0</v>
      </c>
      <c r="M4" s="116">
        <f t="shared" si="0"/>
        <v>1500</v>
      </c>
      <c r="N4" s="116">
        <f t="shared" si="0"/>
        <v>0</v>
      </c>
      <c r="O4" s="116">
        <f t="shared" si="0"/>
        <v>0</v>
      </c>
    </row>
    <row r="5" spans="1:7" ht="12.75">
      <c r="A5" t="s">
        <v>83</v>
      </c>
      <c r="C5" s="74"/>
      <c r="G5" s="68"/>
    </row>
    <row r="7" ht="12.75">
      <c r="A7" t="s">
        <v>83</v>
      </c>
    </row>
    <row r="9" ht="12.75">
      <c r="A9" t="s">
        <v>83</v>
      </c>
    </row>
    <row r="11" ht="12.75">
      <c r="A11" t="s">
        <v>83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9" sqref="A19"/>
    </sheetView>
  </sheetViews>
  <sheetFormatPr defaultColWidth="9.140625" defaultRowHeight="12.75"/>
  <cols>
    <col min="1" max="1" width="39.7109375" style="0" customWidth="1"/>
    <col min="2" max="2" width="10.28125" style="0" customWidth="1"/>
    <col min="3" max="3" width="2.28125" style="0" customWidth="1"/>
    <col min="4" max="4" width="7.140625" style="0" bestFit="1" customWidth="1"/>
    <col min="5" max="6" width="6.57421875" style="0" bestFit="1" customWidth="1"/>
    <col min="7" max="7" width="5.57421875" style="0" bestFit="1" customWidth="1"/>
    <col min="8" max="8" width="7.140625" style="0" bestFit="1" customWidth="1"/>
    <col min="9" max="9" width="6.57421875" style="0" bestFit="1" customWidth="1"/>
    <col min="10" max="10" width="6.140625" style="0" bestFit="1" customWidth="1"/>
    <col min="11" max="11" width="7.57421875" style="0" bestFit="1" customWidth="1"/>
    <col min="12" max="12" width="5.57421875" style="0" bestFit="1" customWidth="1"/>
    <col min="13" max="14" width="6.140625" style="0" bestFit="1" customWidth="1"/>
    <col min="15" max="15" width="6.57421875" style="0" bestFit="1" customWidth="1"/>
  </cols>
  <sheetData>
    <row r="1" spans="1:15" ht="12.75">
      <c r="A1" s="77" t="s">
        <v>82</v>
      </c>
      <c r="B1" s="65"/>
      <c r="C1" s="65"/>
      <c r="D1" s="66" t="s">
        <v>65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27.75" customHeight="1">
      <c r="A2" s="78" t="s">
        <v>83</v>
      </c>
      <c r="B2" s="68">
        <f aca="true" t="shared" si="0" ref="B2:B13">SUM(D2:O2)</f>
        <v>0</v>
      </c>
      <c r="C2" s="65"/>
      <c r="D2" s="68">
        <v>0</v>
      </c>
      <c r="E2" s="68">
        <v>0</v>
      </c>
      <c r="F2" s="68">
        <v>0</v>
      </c>
      <c r="G2" s="68">
        <v>0</v>
      </c>
      <c r="H2" s="68">
        <v>0</v>
      </c>
      <c r="I2" s="68">
        <v>0</v>
      </c>
      <c r="J2" s="68">
        <v>0</v>
      </c>
      <c r="K2" s="68">
        <v>0</v>
      </c>
      <c r="L2" s="68">
        <v>0</v>
      </c>
      <c r="M2" s="68">
        <v>0</v>
      </c>
      <c r="N2" s="68">
        <v>0</v>
      </c>
      <c r="O2" s="68">
        <v>0</v>
      </c>
    </row>
    <row r="3" spans="1:15" ht="27.75" customHeight="1">
      <c r="A3" s="79" t="s">
        <v>83</v>
      </c>
      <c r="B3" s="68">
        <f t="shared" si="0"/>
        <v>0</v>
      </c>
      <c r="C3" s="65"/>
      <c r="D3" s="68"/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N3" s="68">
        <v>0</v>
      </c>
      <c r="O3" s="68">
        <v>0</v>
      </c>
    </row>
    <row r="4" spans="1:15" ht="27.75" customHeight="1">
      <c r="A4" s="79" t="s">
        <v>83</v>
      </c>
      <c r="B4" s="68">
        <f t="shared" si="0"/>
        <v>0</v>
      </c>
      <c r="C4" s="65"/>
      <c r="D4" s="68"/>
      <c r="E4" s="68">
        <v>0</v>
      </c>
      <c r="F4" s="68">
        <v>0</v>
      </c>
      <c r="G4" s="68">
        <v>0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68">
        <v>0</v>
      </c>
      <c r="O4" s="68">
        <v>0</v>
      </c>
    </row>
    <row r="5" spans="1:15" ht="27.75" customHeight="1">
      <c r="A5" s="79" t="s">
        <v>83</v>
      </c>
      <c r="B5" s="68">
        <f t="shared" si="0"/>
        <v>0</v>
      </c>
      <c r="C5" s="65"/>
      <c r="D5" s="68"/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68">
        <v>0</v>
      </c>
      <c r="O5" s="68">
        <v>0</v>
      </c>
    </row>
    <row r="6" spans="1:15" ht="27.75" customHeight="1">
      <c r="A6" s="79" t="s">
        <v>169</v>
      </c>
      <c r="B6" s="68">
        <f t="shared" si="0"/>
        <v>0</v>
      </c>
      <c r="C6" s="65"/>
      <c r="D6" s="68"/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</row>
    <row r="7" spans="1:15" ht="27.75" customHeight="1">
      <c r="A7" s="79" t="s">
        <v>83</v>
      </c>
      <c r="B7" s="68">
        <f t="shared" si="0"/>
        <v>0</v>
      </c>
      <c r="C7" s="65"/>
      <c r="D7" s="68"/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</row>
    <row r="8" spans="1:15" ht="27.75" customHeight="1">
      <c r="A8" s="79" t="s">
        <v>83</v>
      </c>
      <c r="B8" s="68">
        <f t="shared" si="0"/>
        <v>0</v>
      </c>
      <c r="C8" s="65"/>
      <c r="D8" s="68"/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</row>
    <row r="9" spans="1:15" ht="27.75" customHeight="1">
      <c r="A9" s="79" t="s">
        <v>83</v>
      </c>
      <c r="B9" s="68">
        <f t="shared" si="0"/>
        <v>0</v>
      </c>
      <c r="C9" s="65"/>
      <c r="D9" s="68"/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</row>
    <row r="10" spans="1:15" ht="27.75" customHeight="1">
      <c r="A10" s="79" t="s">
        <v>83</v>
      </c>
      <c r="B10" s="68">
        <f t="shared" si="0"/>
        <v>0</v>
      </c>
      <c r="C10" s="65"/>
      <c r="D10" s="68"/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</row>
    <row r="11" spans="1:15" ht="27.75" customHeight="1">
      <c r="A11" s="79" t="s">
        <v>83</v>
      </c>
      <c r="B11" s="68">
        <f t="shared" si="0"/>
        <v>0</v>
      </c>
      <c r="C11" s="65"/>
      <c r="D11" s="68"/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</row>
    <row r="12" spans="1:15" ht="27.75" customHeight="1">
      <c r="A12" s="79" t="s">
        <v>83</v>
      </c>
      <c r="B12" s="68">
        <f t="shared" si="0"/>
        <v>0</v>
      </c>
      <c r="C12" s="65"/>
      <c r="D12" s="68"/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</row>
    <row r="13" spans="1:15" ht="27.75" customHeight="1">
      <c r="A13" s="79" t="s">
        <v>83</v>
      </c>
      <c r="B13" s="68">
        <f t="shared" si="0"/>
        <v>0</v>
      </c>
      <c r="C13" s="65"/>
      <c r="D13" s="68"/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</row>
    <row r="14" spans="1:15" ht="27.75" customHeight="1">
      <c r="A14" s="65"/>
      <c r="B14" s="80">
        <f>SUM(B2:B13)</f>
        <v>0</v>
      </c>
      <c r="C14" s="81"/>
      <c r="D14" s="82">
        <f aca="true" t="shared" si="1" ref="D14:O14">SUM(D2:D13)</f>
        <v>0</v>
      </c>
      <c r="E14" s="82">
        <f t="shared" si="1"/>
        <v>0</v>
      </c>
      <c r="F14" s="82">
        <f t="shared" si="1"/>
        <v>0</v>
      </c>
      <c r="G14" s="82">
        <f t="shared" si="1"/>
        <v>0</v>
      </c>
      <c r="H14" s="82">
        <f t="shared" si="1"/>
        <v>0</v>
      </c>
      <c r="I14" s="82">
        <f t="shared" si="1"/>
        <v>0</v>
      </c>
      <c r="J14" s="82">
        <f t="shared" si="1"/>
        <v>0</v>
      </c>
      <c r="K14" s="82">
        <f t="shared" si="1"/>
        <v>0</v>
      </c>
      <c r="L14" s="82">
        <f t="shared" si="1"/>
        <v>0</v>
      </c>
      <c r="M14" s="82">
        <f t="shared" si="1"/>
        <v>0</v>
      </c>
      <c r="N14" s="82">
        <f t="shared" si="1"/>
        <v>0</v>
      </c>
      <c r="O14" s="82">
        <f t="shared" si="1"/>
        <v>0</v>
      </c>
    </row>
  </sheetData>
  <printOptions gridLines="1"/>
  <pageMargins left="0.4" right="0.18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F25" sqref="F25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4" width="7.140625" style="0" customWidth="1"/>
    <col min="5" max="5" width="6.57421875" style="0" customWidth="1"/>
    <col min="6" max="8" width="5.57421875" style="0" bestFit="1" customWidth="1"/>
    <col min="9" max="9" width="6.57421875" style="0" bestFit="1" customWidth="1"/>
    <col min="10" max="14" width="5.57421875" style="0" bestFit="1" customWidth="1"/>
    <col min="15" max="15" width="6.57421875" style="0" bestFit="1" customWidth="1"/>
  </cols>
  <sheetData>
    <row r="1" spans="1:15" ht="29.25" customHeight="1">
      <c r="A1" s="77" t="s">
        <v>55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6" ht="29.25" customHeight="1">
      <c r="A2" t="s">
        <v>498</v>
      </c>
      <c r="B2" s="67">
        <f>SUM(D2:O2)</f>
        <v>10000.08</v>
      </c>
      <c r="C2" s="65"/>
      <c r="D2" s="116">
        <v>833.34</v>
      </c>
      <c r="E2" s="116">
        <v>833.34</v>
      </c>
      <c r="F2" s="116">
        <v>833.34</v>
      </c>
      <c r="G2" s="116">
        <v>833.34</v>
      </c>
      <c r="H2" s="116">
        <v>833.34</v>
      </c>
      <c r="I2" s="116">
        <v>833.34</v>
      </c>
      <c r="J2" s="116">
        <v>833.34</v>
      </c>
      <c r="K2" s="116">
        <v>833.34</v>
      </c>
      <c r="L2" s="116">
        <v>833.34</v>
      </c>
      <c r="M2" s="116">
        <v>833.34</v>
      </c>
      <c r="N2" s="116">
        <v>833.34</v>
      </c>
      <c r="O2" s="116">
        <v>833.34</v>
      </c>
      <c r="P2" t="s">
        <v>83</v>
      </c>
    </row>
    <row r="3" spans="1:15" ht="29.25" customHeight="1">
      <c r="A3" s="69" t="s">
        <v>83</v>
      </c>
      <c r="B3" s="70">
        <f>SUM(D3:O3)</f>
        <v>0</v>
      </c>
      <c r="C3" s="71"/>
      <c r="D3" s="194" t="s">
        <v>83</v>
      </c>
      <c r="E3" s="194" t="s">
        <v>83</v>
      </c>
      <c r="F3" s="194" t="s">
        <v>83</v>
      </c>
      <c r="G3" s="194" t="s">
        <v>83</v>
      </c>
      <c r="H3" s="194" t="s">
        <v>83</v>
      </c>
      <c r="I3" s="194" t="s">
        <v>83</v>
      </c>
      <c r="J3" s="194" t="s">
        <v>83</v>
      </c>
      <c r="K3" s="194" t="s">
        <v>83</v>
      </c>
      <c r="L3" s="194" t="s">
        <v>83</v>
      </c>
      <c r="M3" s="194" t="s">
        <v>83</v>
      </c>
      <c r="N3" s="194" t="s">
        <v>83</v>
      </c>
      <c r="O3" s="194" t="s">
        <v>83</v>
      </c>
    </row>
    <row r="4" spans="1:15" ht="29.25" customHeight="1">
      <c r="A4" t="s">
        <v>83</v>
      </c>
      <c r="B4" s="203">
        <f>SUM(B2:B3)</f>
        <v>10000.08</v>
      </c>
      <c r="C4" s="65"/>
      <c r="D4" s="205">
        <f aca="true" t="shared" si="0" ref="D4:O4">SUM(D2:D2)</f>
        <v>833.34</v>
      </c>
      <c r="E4" s="205">
        <f t="shared" si="0"/>
        <v>833.34</v>
      </c>
      <c r="F4" s="205">
        <f t="shared" si="0"/>
        <v>833.34</v>
      </c>
      <c r="G4" s="205">
        <f t="shared" si="0"/>
        <v>833.34</v>
      </c>
      <c r="H4" s="205">
        <f t="shared" si="0"/>
        <v>833.34</v>
      </c>
      <c r="I4" s="205">
        <f t="shared" si="0"/>
        <v>833.34</v>
      </c>
      <c r="J4" s="205">
        <f t="shared" si="0"/>
        <v>833.34</v>
      </c>
      <c r="K4" s="205">
        <f t="shared" si="0"/>
        <v>833.34</v>
      </c>
      <c r="L4" s="205">
        <f t="shared" si="0"/>
        <v>833.34</v>
      </c>
      <c r="M4" s="205">
        <f t="shared" si="0"/>
        <v>833.34</v>
      </c>
      <c r="N4" s="205">
        <f t="shared" si="0"/>
        <v>833.34</v>
      </c>
      <c r="O4" s="205">
        <f t="shared" si="0"/>
        <v>833.34</v>
      </c>
    </row>
    <row r="5" spans="1:3" ht="12.75">
      <c r="A5" t="s">
        <v>83</v>
      </c>
      <c r="C5" s="74"/>
    </row>
    <row r="6" ht="12.75">
      <c r="A6" t="s">
        <v>83</v>
      </c>
    </row>
    <row r="7" ht="12.75">
      <c r="A7" t="s">
        <v>83</v>
      </c>
    </row>
    <row r="9" ht="12.75">
      <c r="A9" t="s">
        <v>83</v>
      </c>
    </row>
    <row r="11" ht="12.75">
      <c r="A11" t="s">
        <v>83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G4" sqref="G4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4" width="7.140625" style="0" customWidth="1"/>
    <col min="5" max="5" width="6.57421875" style="0" customWidth="1"/>
    <col min="6" max="8" width="5.57421875" style="0" bestFit="1" customWidth="1"/>
    <col min="9" max="9" width="6.57421875" style="0" bestFit="1" customWidth="1"/>
    <col min="10" max="14" width="5.57421875" style="0" bestFit="1" customWidth="1"/>
    <col min="15" max="15" width="6.57421875" style="0" bestFit="1" customWidth="1"/>
  </cols>
  <sheetData>
    <row r="1" spans="1:15" ht="27" customHeight="1">
      <c r="A1" s="77" t="s">
        <v>57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6" ht="27" customHeight="1">
      <c r="A2" t="s">
        <v>164</v>
      </c>
      <c r="B2" s="67">
        <v>3500</v>
      </c>
      <c r="C2" s="65"/>
      <c r="D2" s="116">
        <v>0</v>
      </c>
      <c r="E2" s="116">
        <v>0</v>
      </c>
      <c r="F2" s="116">
        <v>0</v>
      </c>
      <c r="G2" s="116">
        <v>0</v>
      </c>
      <c r="H2" s="116">
        <v>0</v>
      </c>
      <c r="I2" s="116">
        <v>3000</v>
      </c>
      <c r="J2" s="116">
        <v>0</v>
      </c>
      <c r="K2" s="116">
        <v>0</v>
      </c>
      <c r="L2" s="116">
        <v>0</v>
      </c>
      <c r="M2" s="116">
        <v>0</v>
      </c>
      <c r="N2" s="116">
        <v>0</v>
      </c>
      <c r="O2" s="116">
        <v>0</v>
      </c>
      <c r="P2" t="s">
        <v>83</v>
      </c>
    </row>
    <row r="3" spans="1:15" ht="27" customHeight="1">
      <c r="A3" t="s">
        <v>411</v>
      </c>
      <c r="B3" s="67">
        <f>SUM(D3:O3)</f>
        <v>1500</v>
      </c>
      <c r="C3" s="65"/>
      <c r="D3" s="116">
        <v>0</v>
      </c>
      <c r="E3" s="116">
        <v>0</v>
      </c>
      <c r="F3" s="116">
        <v>0</v>
      </c>
      <c r="G3" s="116">
        <v>0</v>
      </c>
      <c r="H3" s="116">
        <v>1500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</row>
    <row r="4" spans="1:15" ht="27" customHeight="1">
      <c r="A4" t="s">
        <v>83</v>
      </c>
      <c r="B4" s="115">
        <f>SUM(B2:B3)</f>
        <v>5000</v>
      </c>
      <c r="C4" s="65"/>
      <c r="D4" s="117">
        <f aca="true" t="shared" si="0" ref="D4:O4">SUM(D2:D3)</f>
        <v>0</v>
      </c>
      <c r="E4" s="117">
        <f t="shared" si="0"/>
        <v>0</v>
      </c>
      <c r="F4" s="117">
        <f t="shared" si="0"/>
        <v>0</v>
      </c>
      <c r="G4" s="117">
        <f t="shared" si="0"/>
        <v>0</v>
      </c>
      <c r="H4" s="117">
        <f t="shared" si="0"/>
        <v>1500</v>
      </c>
      <c r="I4" s="117">
        <f t="shared" si="0"/>
        <v>3000</v>
      </c>
      <c r="J4" s="117">
        <f t="shared" si="0"/>
        <v>0</v>
      </c>
      <c r="K4" s="117">
        <f t="shared" si="0"/>
        <v>0</v>
      </c>
      <c r="L4" s="117">
        <f t="shared" si="0"/>
        <v>0</v>
      </c>
      <c r="M4" s="117">
        <f t="shared" si="0"/>
        <v>0</v>
      </c>
      <c r="N4" s="117">
        <f t="shared" si="0"/>
        <v>0</v>
      </c>
      <c r="O4" s="117">
        <f t="shared" si="0"/>
        <v>0</v>
      </c>
    </row>
    <row r="5" spans="1:3" ht="12.75">
      <c r="A5" t="s">
        <v>83</v>
      </c>
      <c r="C5" s="74"/>
    </row>
    <row r="7" ht="12.75">
      <c r="A7" t="s">
        <v>83</v>
      </c>
    </row>
    <row r="9" ht="12.75">
      <c r="A9" t="s">
        <v>83</v>
      </c>
    </row>
    <row r="11" ht="12.75">
      <c r="A11" t="s">
        <v>83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L8" sqref="L8"/>
    </sheetView>
  </sheetViews>
  <sheetFormatPr defaultColWidth="9.140625" defaultRowHeight="12.75"/>
  <cols>
    <col min="1" max="1" width="48.140625" style="0" customWidth="1"/>
    <col min="2" max="2" width="11.28125" style="0" customWidth="1"/>
    <col min="3" max="3" width="1.8515625" style="0" customWidth="1"/>
    <col min="4" max="4" width="7.57421875" style="168" customWidth="1"/>
    <col min="5" max="5" width="6.57421875" style="0" customWidth="1"/>
    <col min="6" max="8" width="5.57421875" style="0" bestFit="1" customWidth="1"/>
    <col min="9" max="9" width="5.28125" style="0" customWidth="1"/>
    <col min="10" max="11" width="5.57421875" style="0" bestFit="1" customWidth="1"/>
    <col min="12" max="12" width="7.28125" style="0" customWidth="1"/>
    <col min="13" max="14" width="5.57421875" style="0" bestFit="1" customWidth="1"/>
    <col min="15" max="15" width="6.57421875" style="0" bestFit="1" customWidth="1"/>
  </cols>
  <sheetData>
    <row r="1" spans="1:15" ht="12.75">
      <c r="A1" s="77" t="s">
        <v>165</v>
      </c>
      <c r="B1" s="65"/>
      <c r="C1" s="65"/>
      <c r="D1" s="165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6" ht="25.5" customHeight="1">
      <c r="A2" s="177" t="s">
        <v>253</v>
      </c>
      <c r="B2" s="130">
        <f aca="true" t="shared" si="0" ref="B2:B8">SUM(D2:O2)</f>
        <v>500</v>
      </c>
      <c r="C2" s="65"/>
      <c r="D2" s="166">
        <v>0</v>
      </c>
      <c r="E2" s="227">
        <v>500</v>
      </c>
      <c r="F2" s="227">
        <v>0</v>
      </c>
      <c r="G2" s="227">
        <v>0</v>
      </c>
      <c r="H2" s="227">
        <v>0</v>
      </c>
      <c r="I2" s="227">
        <v>0</v>
      </c>
      <c r="J2" s="227">
        <v>0</v>
      </c>
      <c r="K2" s="227">
        <v>0</v>
      </c>
      <c r="L2" s="227">
        <v>0</v>
      </c>
      <c r="M2" s="227">
        <v>0</v>
      </c>
      <c r="N2" s="227">
        <v>0</v>
      </c>
      <c r="O2" s="227">
        <v>0</v>
      </c>
      <c r="P2" t="s">
        <v>83</v>
      </c>
    </row>
    <row r="3" spans="1:15" ht="25.5">
      <c r="A3" s="177" t="s">
        <v>256</v>
      </c>
      <c r="B3" s="130">
        <f t="shared" si="0"/>
        <v>4200</v>
      </c>
      <c r="C3" s="65"/>
      <c r="D3" s="166">
        <v>0</v>
      </c>
      <c r="E3" s="227">
        <v>0</v>
      </c>
      <c r="F3" s="227">
        <v>0</v>
      </c>
      <c r="G3" s="227">
        <v>0</v>
      </c>
      <c r="H3" s="227">
        <v>0</v>
      </c>
      <c r="I3" s="227">
        <v>0</v>
      </c>
      <c r="J3" s="227">
        <v>0</v>
      </c>
      <c r="K3" s="227">
        <v>0</v>
      </c>
      <c r="L3" s="166">
        <v>4200</v>
      </c>
      <c r="M3" s="227">
        <v>0</v>
      </c>
      <c r="N3" s="227">
        <v>0</v>
      </c>
      <c r="O3" s="227">
        <v>0</v>
      </c>
    </row>
    <row r="4" spans="1:15" ht="38.25">
      <c r="A4" s="177" t="s">
        <v>261</v>
      </c>
      <c r="B4" s="130">
        <f t="shared" si="0"/>
        <v>850</v>
      </c>
      <c r="C4" s="65"/>
      <c r="D4" s="166">
        <v>0</v>
      </c>
      <c r="E4" s="227">
        <v>0</v>
      </c>
      <c r="F4" s="227">
        <v>0</v>
      </c>
      <c r="G4" s="227">
        <v>0</v>
      </c>
      <c r="H4" s="227">
        <v>0</v>
      </c>
      <c r="I4" s="227">
        <v>0</v>
      </c>
      <c r="J4" s="227">
        <v>0</v>
      </c>
      <c r="K4" s="227">
        <v>0</v>
      </c>
      <c r="L4" s="166">
        <v>850</v>
      </c>
      <c r="M4" s="227">
        <v>0</v>
      </c>
      <c r="N4" s="227">
        <v>0</v>
      </c>
      <c r="O4" s="227">
        <v>0</v>
      </c>
    </row>
    <row r="5" spans="1:15" ht="25.5">
      <c r="A5" s="177" t="s">
        <v>262</v>
      </c>
      <c r="B5" s="130">
        <f t="shared" si="0"/>
        <v>1500</v>
      </c>
      <c r="C5" s="65"/>
      <c r="D5" s="166">
        <v>0</v>
      </c>
      <c r="E5" s="227">
        <v>0</v>
      </c>
      <c r="F5" s="227">
        <v>0</v>
      </c>
      <c r="G5" s="227">
        <v>0</v>
      </c>
      <c r="H5" s="227">
        <v>0</v>
      </c>
      <c r="I5" s="227">
        <v>0</v>
      </c>
      <c r="J5" s="227">
        <v>0</v>
      </c>
      <c r="K5" s="227">
        <v>0</v>
      </c>
      <c r="L5" s="166">
        <v>1500</v>
      </c>
      <c r="M5" s="227">
        <v>0</v>
      </c>
      <c r="N5" s="227">
        <v>0</v>
      </c>
      <c r="O5" s="227">
        <v>0</v>
      </c>
    </row>
    <row r="6" spans="1:15" ht="27.75" customHeight="1">
      <c r="A6" s="177" t="s">
        <v>521</v>
      </c>
      <c r="B6" s="130">
        <v>14500</v>
      </c>
      <c r="C6" s="65"/>
      <c r="D6" s="166">
        <v>0</v>
      </c>
      <c r="E6" s="227">
        <v>14500</v>
      </c>
      <c r="F6" s="227">
        <v>0</v>
      </c>
      <c r="G6" s="227">
        <v>0</v>
      </c>
      <c r="H6" s="227">
        <v>0</v>
      </c>
      <c r="I6" s="227">
        <v>0</v>
      </c>
      <c r="J6" s="227">
        <v>0</v>
      </c>
      <c r="K6" s="227">
        <v>0</v>
      </c>
      <c r="L6" s="166">
        <v>0</v>
      </c>
      <c r="M6" s="227">
        <v>0</v>
      </c>
      <c r="N6" s="227">
        <v>0</v>
      </c>
      <c r="O6" s="227">
        <v>0</v>
      </c>
    </row>
    <row r="7" spans="1:15" ht="22.5" customHeight="1">
      <c r="A7" s="190" t="s">
        <v>507</v>
      </c>
      <c r="B7" s="211">
        <f t="shared" si="0"/>
        <v>6000</v>
      </c>
      <c r="C7" s="71"/>
      <c r="D7" s="212">
        <v>6000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212">
        <v>0</v>
      </c>
      <c r="M7" s="194">
        <v>0</v>
      </c>
      <c r="N7" s="194">
        <v>0</v>
      </c>
      <c r="O7" s="194">
        <v>0</v>
      </c>
    </row>
    <row r="8" spans="1:15" ht="19.5" customHeight="1">
      <c r="A8" s="178" t="s">
        <v>78</v>
      </c>
      <c r="B8" s="132">
        <f t="shared" si="0"/>
        <v>27550</v>
      </c>
      <c r="C8" s="65"/>
      <c r="D8" s="210">
        <f>SUM(D2:D7)</f>
        <v>6000</v>
      </c>
      <c r="E8" s="210">
        <f aca="true" t="shared" si="1" ref="E8:O8">SUM(E2:E7)</f>
        <v>15000</v>
      </c>
      <c r="F8" s="210">
        <f t="shared" si="1"/>
        <v>0</v>
      </c>
      <c r="G8" s="210">
        <f t="shared" si="1"/>
        <v>0</v>
      </c>
      <c r="H8" s="210">
        <f t="shared" si="1"/>
        <v>0</v>
      </c>
      <c r="I8" s="210">
        <f t="shared" si="1"/>
        <v>0</v>
      </c>
      <c r="J8" s="210">
        <f t="shared" si="1"/>
        <v>0</v>
      </c>
      <c r="K8" s="210">
        <f t="shared" si="1"/>
        <v>0</v>
      </c>
      <c r="L8" s="210">
        <f t="shared" si="1"/>
        <v>6550</v>
      </c>
      <c r="M8" s="210">
        <f t="shared" si="1"/>
        <v>0</v>
      </c>
      <c r="N8" s="210">
        <f t="shared" si="1"/>
        <v>0</v>
      </c>
      <c r="O8" s="210">
        <f t="shared" si="1"/>
        <v>0</v>
      </c>
    </row>
    <row r="9" ht="12.75">
      <c r="C9" s="74"/>
    </row>
    <row r="10" ht="12.75">
      <c r="A10" t="s">
        <v>83</v>
      </c>
    </row>
    <row r="13" spans="1:2" ht="12.75">
      <c r="A13" s="87" t="s">
        <v>380</v>
      </c>
      <c r="B13" t="s">
        <v>83</v>
      </c>
    </row>
    <row r="14" spans="1:2" ht="12.75">
      <c r="A14" s="74" t="s">
        <v>253</v>
      </c>
      <c r="B14" s="130">
        <v>500</v>
      </c>
    </row>
    <row r="15" spans="1:2" ht="12.75">
      <c r="A15" s="74" t="s">
        <v>256</v>
      </c>
      <c r="B15" s="130">
        <v>4200</v>
      </c>
    </row>
    <row r="16" spans="1:2" ht="12.75">
      <c r="A16" s="74" t="s">
        <v>261</v>
      </c>
      <c r="B16" s="130">
        <v>850</v>
      </c>
    </row>
    <row r="17" spans="1:2" ht="12.75">
      <c r="A17" s="74" t="s">
        <v>262</v>
      </c>
      <c r="B17" s="130">
        <v>1500</v>
      </c>
    </row>
    <row r="18" spans="1:2" ht="12.75">
      <c r="A18" s="135" t="s">
        <v>259</v>
      </c>
      <c r="B18" s="130">
        <v>6000</v>
      </c>
    </row>
    <row r="19" spans="1:2" ht="12.75">
      <c r="A19" s="135" t="s">
        <v>522</v>
      </c>
      <c r="B19" s="130">
        <v>14500</v>
      </c>
    </row>
    <row r="20" spans="1:2" ht="12.75">
      <c r="A20" s="136" t="s">
        <v>263</v>
      </c>
      <c r="B20" s="132">
        <f>SUM(B14:B19)</f>
        <v>27550</v>
      </c>
    </row>
  </sheetData>
  <printOptions gridLines="1"/>
  <pageMargins left="0.42" right="0.17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B16" sqref="B16"/>
    </sheetView>
  </sheetViews>
  <sheetFormatPr defaultColWidth="9.140625" defaultRowHeight="12.75"/>
  <cols>
    <col min="1" max="1" width="29.57421875" style="0" customWidth="1"/>
    <col min="2" max="2" width="15.28125" style="0" customWidth="1"/>
    <col min="3" max="3" width="1.8515625" style="0" customWidth="1"/>
    <col min="4" max="4" width="7.140625" style="0" customWidth="1"/>
    <col min="5" max="5" width="6.57421875" style="0" customWidth="1"/>
    <col min="6" max="8" width="5.57421875" style="0" bestFit="1" customWidth="1"/>
    <col min="9" max="9" width="6.57421875" style="0" bestFit="1" customWidth="1"/>
    <col min="10" max="14" width="5.57421875" style="0" bestFit="1" customWidth="1"/>
    <col min="15" max="15" width="6.57421875" style="0" bestFit="1" customWidth="1"/>
  </cols>
  <sheetData>
    <row r="1" spans="1:15" ht="12.75">
      <c r="A1" s="77" t="s">
        <v>431</v>
      </c>
      <c r="B1" s="65"/>
      <c r="C1" s="65"/>
      <c r="D1" s="66" t="s">
        <v>65</v>
      </c>
      <c r="E1" s="66" t="s">
        <v>118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6" ht="12.75">
      <c r="A2" t="s">
        <v>432</v>
      </c>
      <c r="B2" s="67">
        <f>SUM(D2:O2)</f>
        <v>1250</v>
      </c>
      <c r="C2" s="65"/>
      <c r="D2" s="116">
        <v>0</v>
      </c>
      <c r="E2" s="116">
        <v>250</v>
      </c>
      <c r="F2" s="116">
        <v>0</v>
      </c>
      <c r="G2" s="116">
        <v>250</v>
      </c>
      <c r="H2" s="116">
        <v>0</v>
      </c>
      <c r="I2" s="116">
        <v>250</v>
      </c>
      <c r="J2" s="116">
        <v>0</v>
      </c>
      <c r="K2" s="116">
        <v>0</v>
      </c>
      <c r="L2" s="116">
        <v>250</v>
      </c>
      <c r="M2" s="116">
        <v>0</v>
      </c>
      <c r="N2" s="116">
        <v>250</v>
      </c>
      <c r="O2" s="116">
        <v>0</v>
      </c>
      <c r="P2" t="s">
        <v>83</v>
      </c>
    </row>
    <row r="3" spans="1:15" ht="12.75">
      <c r="A3" t="s">
        <v>433</v>
      </c>
      <c r="B3" s="67">
        <f aca="true" t="shared" si="0" ref="B3:B8">SUM(D3:O3)</f>
        <v>150</v>
      </c>
      <c r="C3" s="65"/>
      <c r="D3" s="116">
        <v>0</v>
      </c>
      <c r="E3" s="116">
        <v>0</v>
      </c>
      <c r="F3" s="116">
        <v>150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</row>
    <row r="4" spans="1:15" ht="12.75">
      <c r="A4" t="s">
        <v>434</v>
      </c>
      <c r="B4" s="67">
        <f t="shared" si="0"/>
        <v>500</v>
      </c>
      <c r="C4" s="65"/>
      <c r="D4" s="116">
        <v>0</v>
      </c>
      <c r="E4" s="116">
        <v>0</v>
      </c>
      <c r="F4" s="116">
        <v>0</v>
      </c>
      <c r="G4" s="116">
        <v>0</v>
      </c>
      <c r="H4" s="116">
        <v>500</v>
      </c>
      <c r="I4" s="116">
        <v>0</v>
      </c>
      <c r="J4" s="116">
        <v>0</v>
      </c>
      <c r="K4" s="116">
        <v>0</v>
      </c>
      <c r="L4" s="116">
        <v>0</v>
      </c>
      <c r="M4" s="116">
        <v>0</v>
      </c>
      <c r="N4" s="116">
        <v>0</v>
      </c>
      <c r="O4" s="116">
        <v>0</v>
      </c>
    </row>
    <row r="5" spans="1:15" ht="12.75">
      <c r="A5" t="s">
        <v>435</v>
      </c>
      <c r="B5" s="67">
        <f t="shared" si="0"/>
        <v>400</v>
      </c>
      <c r="C5" s="65"/>
      <c r="D5" s="116">
        <v>400</v>
      </c>
      <c r="E5" s="116">
        <v>0</v>
      </c>
      <c r="F5" s="116">
        <v>0</v>
      </c>
      <c r="G5" s="116">
        <v>0</v>
      </c>
      <c r="H5" s="116">
        <v>0</v>
      </c>
      <c r="I5" s="116">
        <v>0</v>
      </c>
      <c r="J5" s="116">
        <v>0</v>
      </c>
      <c r="K5" s="116">
        <v>0</v>
      </c>
      <c r="L5" s="116">
        <v>0</v>
      </c>
      <c r="M5" s="116">
        <v>0</v>
      </c>
      <c r="N5" s="116">
        <v>0</v>
      </c>
      <c r="O5" s="116">
        <v>0</v>
      </c>
    </row>
    <row r="6" spans="1:15" ht="12.75">
      <c r="A6" t="s">
        <v>436</v>
      </c>
      <c r="B6" s="67">
        <f t="shared" si="0"/>
        <v>300</v>
      </c>
      <c r="C6" s="65"/>
      <c r="D6" s="116">
        <v>0</v>
      </c>
      <c r="E6" s="116">
        <v>0</v>
      </c>
      <c r="F6" s="116">
        <v>0</v>
      </c>
      <c r="G6" s="116">
        <v>0</v>
      </c>
      <c r="H6" s="116">
        <v>300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6">
        <v>0</v>
      </c>
      <c r="O6" s="116">
        <v>0</v>
      </c>
    </row>
    <row r="7" spans="1:15" ht="12.75">
      <c r="A7" t="s">
        <v>437</v>
      </c>
      <c r="B7" s="67">
        <f t="shared" si="0"/>
        <v>250</v>
      </c>
      <c r="C7" s="65"/>
      <c r="D7" s="116">
        <v>250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</row>
    <row r="8" spans="1:15" ht="12.75">
      <c r="A8" s="69" t="s">
        <v>438</v>
      </c>
      <c r="B8" s="70">
        <f t="shared" si="0"/>
        <v>100</v>
      </c>
      <c r="C8" s="71"/>
      <c r="D8" s="194">
        <v>100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</row>
    <row r="9" spans="1:15" ht="12.75">
      <c r="A9" t="s">
        <v>83</v>
      </c>
      <c r="B9" s="203">
        <f>SUM(B2:B8)</f>
        <v>2950</v>
      </c>
      <c r="C9" s="65"/>
      <c r="D9" s="205">
        <f>SUM(D2:D8)</f>
        <v>750</v>
      </c>
      <c r="E9" s="205">
        <f aca="true" t="shared" si="1" ref="E9:O9">SUM(E2:E8)</f>
        <v>250</v>
      </c>
      <c r="F9" s="205">
        <f t="shared" si="1"/>
        <v>150</v>
      </c>
      <c r="G9" s="205">
        <f t="shared" si="1"/>
        <v>250</v>
      </c>
      <c r="H9" s="205">
        <f t="shared" si="1"/>
        <v>800</v>
      </c>
      <c r="I9" s="205">
        <f t="shared" si="1"/>
        <v>250</v>
      </c>
      <c r="J9" s="205">
        <f t="shared" si="1"/>
        <v>0</v>
      </c>
      <c r="K9" s="205">
        <f t="shared" si="1"/>
        <v>0</v>
      </c>
      <c r="L9" s="205">
        <f t="shared" si="1"/>
        <v>250</v>
      </c>
      <c r="M9" s="205">
        <f t="shared" si="1"/>
        <v>0</v>
      </c>
      <c r="N9" s="205">
        <f t="shared" si="1"/>
        <v>250</v>
      </c>
      <c r="O9" s="205">
        <f t="shared" si="1"/>
        <v>0</v>
      </c>
    </row>
    <row r="10" ht="12.75">
      <c r="C10" s="74"/>
    </row>
    <row r="16" ht="12.75">
      <c r="A16" t="s">
        <v>83</v>
      </c>
    </row>
    <row r="23" ht="12.75">
      <c r="A23" t="s">
        <v>105</v>
      </c>
    </row>
    <row r="24" ht="12.75">
      <c r="A24" t="s">
        <v>432</v>
      </c>
    </row>
    <row r="25" ht="12.75">
      <c r="A25" t="s">
        <v>433</v>
      </c>
    </row>
    <row r="26" ht="12.75">
      <c r="A26" t="s">
        <v>434</v>
      </c>
    </row>
    <row r="27" ht="12.75">
      <c r="A27" t="s">
        <v>435</v>
      </c>
    </row>
    <row r="28" ht="12.75">
      <c r="A28" t="s">
        <v>436</v>
      </c>
    </row>
    <row r="29" ht="12.75">
      <c r="A29" t="s">
        <v>437</v>
      </c>
    </row>
    <row r="30" ht="12.75">
      <c r="A30" t="s">
        <v>438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selection activeCell="G92" sqref="G92"/>
    </sheetView>
  </sheetViews>
  <sheetFormatPr defaultColWidth="9.140625" defaultRowHeight="12.75"/>
  <cols>
    <col min="1" max="1" width="92.00390625" style="0" customWidth="1"/>
    <col min="2" max="2" width="12.57421875" style="2" customWidth="1"/>
    <col min="3" max="3" width="5.140625" style="133" customWidth="1"/>
    <col min="4" max="4" width="4.7109375" style="140" customWidth="1"/>
    <col min="5" max="5" width="19.00390625" style="140" customWidth="1"/>
    <col min="6" max="6" width="10.57421875" style="140" customWidth="1"/>
    <col min="7" max="7" width="32.28125" style="0" customWidth="1"/>
  </cols>
  <sheetData>
    <row r="1" spans="1:7" s="74" customFormat="1" ht="12.75">
      <c r="A1" s="74" t="s">
        <v>253</v>
      </c>
      <c r="B1" s="130">
        <v>500</v>
      </c>
      <c r="C1" s="133" t="s">
        <v>254</v>
      </c>
      <c r="D1" s="134"/>
      <c r="E1" s="134" t="s">
        <v>255</v>
      </c>
      <c r="F1" s="134">
        <v>202</v>
      </c>
      <c r="G1" t="s">
        <v>258</v>
      </c>
    </row>
    <row r="2" spans="1:7" ht="12.75">
      <c r="A2" s="74" t="s">
        <v>256</v>
      </c>
      <c r="B2" s="130">
        <v>4200</v>
      </c>
      <c r="D2" s="134" t="s">
        <v>254</v>
      </c>
      <c r="E2" s="134" t="s">
        <v>257</v>
      </c>
      <c r="F2" s="134">
        <v>216</v>
      </c>
      <c r="G2" t="s">
        <v>258</v>
      </c>
    </row>
    <row r="3" spans="1:7" ht="12.75">
      <c r="A3" s="74" t="s">
        <v>261</v>
      </c>
      <c r="B3" s="130">
        <v>850</v>
      </c>
      <c r="D3" s="134" t="s">
        <v>254</v>
      </c>
      <c r="E3" s="134" t="s">
        <v>260</v>
      </c>
      <c r="F3" s="134">
        <v>223</v>
      </c>
      <c r="G3" t="s">
        <v>258</v>
      </c>
    </row>
    <row r="4" spans="1:7" ht="12.75">
      <c r="A4" s="74" t="s">
        <v>262</v>
      </c>
      <c r="B4" s="130">
        <v>1500</v>
      </c>
      <c r="C4" s="133" t="s">
        <v>254</v>
      </c>
      <c r="D4" s="134"/>
      <c r="E4" s="134" t="s">
        <v>260</v>
      </c>
      <c r="F4" s="134">
        <v>223</v>
      </c>
      <c r="G4" t="s">
        <v>258</v>
      </c>
    </row>
    <row r="5" spans="1:7" ht="12.75">
      <c r="A5" s="135" t="s">
        <v>259</v>
      </c>
      <c r="B5" s="130">
        <v>6000</v>
      </c>
      <c r="C5" s="133" t="s">
        <v>254</v>
      </c>
      <c r="D5" s="134"/>
      <c r="E5" s="134" t="s">
        <v>493</v>
      </c>
      <c r="F5" s="134">
        <v>223</v>
      </c>
      <c r="G5" s="74" t="s">
        <v>258</v>
      </c>
    </row>
    <row r="6" spans="1:7" ht="12.75">
      <c r="A6" s="74"/>
      <c r="B6" s="174">
        <f>SUM(B1:B5)</f>
        <v>13050</v>
      </c>
      <c r="D6" s="134"/>
      <c r="E6" s="134"/>
      <c r="F6" s="134"/>
      <c r="G6" s="74"/>
    </row>
    <row r="7" spans="1:7" ht="12.75">
      <c r="A7" s="74"/>
      <c r="B7" s="130"/>
      <c r="D7" s="134"/>
      <c r="E7" s="134"/>
      <c r="F7" s="134"/>
      <c r="G7" s="74"/>
    </row>
    <row r="8" spans="1:6" ht="12.75">
      <c r="A8" s="74" t="s">
        <v>267</v>
      </c>
      <c r="B8" s="130">
        <v>600</v>
      </c>
      <c r="C8" s="133" t="s">
        <v>254</v>
      </c>
      <c r="D8" s="134"/>
      <c r="E8" s="134" t="s">
        <v>268</v>
      </c>
      <c r="F8" s="134">
        <v>866.01</v>
      </c>
    </row>
    <row r="9" spans="1:7" s="74" customFormat="1" ht="12.75">
      <c r="A9" s="74" t="s">
        <v>269</v>
      </c>
      <c r="B9" s="130">
        <v>2000</v>
      </c>
      <c r="C9" s="133" t="s">
        <v>254</v>
      </c>
      <c r="D9" s="134"/>
      <c r="E9" s="134" t="s">
        <v>268</v>
      </c>
      <c r="F9" s="134">
        <v>866.01</v>
      </c>
      <c r="G9"/>
    </row>
    <row r="10" spans="1:7" ht="12.75">
      <c r="A10" s="74" t="s">
        <v>270</v>
      </c>
      <c r="B10" s="130">
        <v>2000</v>
      </c>
      <c r="C10" s="133" t="s">
        <v>254</v>
      </c>
      <c r="D10" s="134"/>
      <c r="E10" s="134" t="s">
        <v>268</v>
      </c>
      <c r="F10" s="134">
        <v>866.01</v>
      </c>
      <c r="G10" t="s">
        <v>271</v>
      </c>
    </row>
    <row r="11" spans="1:6" ht="12.75">
      <c r="A11" s="137" t="s">
        <v>272</v>
      </c>
      <c r="B11" s="131">
        <v>1500</v>
      </c>
      <c r="C11" s="133" t="s">
        <v>254</v>
      </c>
      <c r="D11" s="134"/>
      <c r="E11" s="134" t="s">
        <v>268</v>
      </c>
      <c r="F11" s="134">
        <v>866.01</v>
      </c>
    </row>
    <row r="12" spans="1:6" ht="12.75">
      <c r="A12" s="137" t="s">
        <v>273</v>
      </c>
      <c r="B12" s="131">
        <v>450</v>
      </c>
      <c r="C12" s="133" t="s">
        <v>254</v>
      </c>
      <c r="D12" s="134"/>
      <c r="E12" s="134" t="s">
        <v>268</v>
      </c>
      <c r="F12" s="134">
        <v>866.01</v>
      </c>
    </row>
    <row r="13" spans="1:6" ht="12.75">
      <c r="A13" s="137" t="s">
        <v>274</v>
      </c>
      <c r="B13" s="131">
        <v>1100</v>
      </c>
      <c r="D13" s="134" t="s">
        <v>254</v>
      </c>
      <c r="E13" s="134" t="s">
        <v>268</v>
      </c>
      <c r="F13" s="134">
        <v>866.01</v>
      </c>
    </row>
    <row r="14" spans="1:6" ht="12.75">
      <c r="A14" s="74" t="s">
        <v>275</v>
      </c>
      <c r="B14" s="130">
        <v>500</v>
      </c>
      <c r="C14" s="133" t="s">
        <v>254</v>
      </c>
      <c r="D14" s="134"/>
      <c r="E14" s="134" t="s">
        <v>276</v>
      </c>
      <c r="F14" s="134">
        <v>866.02</v>
      </c>
    </row>
    <row r="15" spans="1:7" s="74" customFormat="1" ht="13.5" customHeight="1">
      <c r="A15" s="74" t="s">
        <v>277</v>
      </c>
      <c r="B15" s="130">
        <v>700</v>
      </c>
      <c r="C15" s="133" t="s">
        <v>254</v>
      </c>
      <c r="D15" s="134"/>
      <c r="E15" s="134" t="s">
        <v>276</v>
      </c>
      <c r="F15" s="134">
        <v>866.02</v>
      </c>
      <c r="G15"/>
    </row>
    <row r="16" spans="1:7" ht="12.75">
      <c r="A16" s="74" t="s">
        <v>278</v>
      </c>
      <c r="B16" s="130">
        <v>2000</v>
      </c>
      <c r="D16" s="134" t="s">
        <v>254</v>
      </c>
      <c r="E16" s="134" t="s">
        <v>276</v>
      </c>
      <c r="F16" s="134">
        <v>866.02</v>
      </c>
      <c r="G16" t="s">
        <v>429</v>
      </c>
    </row>
    <row r="17" spans="1:7" ht="12.75">
      <c r="A17" s="135" t="s">
        <v>301</v>
      </c>
      <c r="B17" s="131">
        <v>1200</v>
      </c>
      <c r="C17" s="133" t="s">
        <v>254</v>
      </c>
      <c r="D17" s="134"/>
      <c r="E17" s="134" t="s">
        <v>276</v>
      </c>
      <c r="F17" s="134">
        <v>866.02</v>
      </c>
      <c r="G17" t="s">
        <v>302</v>
      </c>
    </row>
    <row r="18" spans="1:6" ht="12.75">
      <c r="A18" s="135"/>
      <c r="B18" s="174">
        <f>SUM(B8:B17)</f>
        <v>12050</v>
      </c>
      <c r="D18" s="134"/>
      <c r="E18" s="134"/>
      <c r="F18" s="134"/>
    </row>
    <row r="19" spans="1:6" ht="12.75">
      <c r="A19" s="135"/>
      <c r="B19" s="131"/>
      <c r="D19" s="134"/>
      <c r="E19" s="134"/>
      <c r="F19" s="134"/>
    </row>
    <row r="20" spans="1:7" ht="12.75">
      <c r="A20" s="74" t="s">
        <v>265</v>
      </c>
      <c r="B20" s="130">
        <v>3500</v>
      </c>
      <c r="D20" s="134" t="s">
        <v>254</v>
      </c>
      <c r="E20" s="134" t="s">
        <v>304</v>
      </c>
      <c r="F20" s="134">
        <v>886</v>
      </c>
      <c r="G20" s="74" t="s">
        <v>266</v>
      </c>
    </row>
    <row r="21" spans="1:7" ht="12.75">
      <c r="A21" s="74" t="s">
        <v>279</v>
      </c>
      <c r="B21" s="130">
        <v>250</v>
      </c>
      <c r="C21" s="133" t="s">
        <v>254</v>
      </c>
      <c r="D21" s="134"/>
      <c r="E21" s="134" t="s">
        <v>304</v>
      </c>
      <c r="F21" s="134">
        <v>886</v>
      </c>
      <c r="G21" t="s">
        <v>83</v>
      </c>
    </row>
    <row r="22" spans="1:6" ht="12.75">
      <c r="A22" t="s">
        <v>424</v>
      </c>
      <c r="B22" s="130">
        <v>80</v>
      </c>
      <c r="D22" s="134"/>
      <c r="E22" s="134" t="s">
        <v>304</v>
      </c>
      <c r="F22" s="134">
        <v>886</v>
      </c>
    </row>
    <row r="23" spans="1:6" ht="12.75">
      <c r="A23" s="74"/>
      <c r="B23" s="174">
        <f>SUM(B20:B22)</f>
        <v>3830</v>
      </c>
      <c r="D23" s="134"/>
      <c r="E23" s="134"/>
      <c r="F23" s="134"/>
    </row>
    <row r="24" spans="1:6" ht="12.75">
      <c r="A24" s="74"/>
      <c r="B24" s="130"/>
      <c r="D24" s="134"/>
      <c r="E24" s="134"/>
      <c r="F24" s="134"/>
    </row>
    <row r="25" spans="1:6" ht="12.75">
      <c r="A25" s="74" t="s">
        <v>281</v>
      </c>
      <c r="B25" s="130">
        <v>1000</v>
      </c>
      <c r="C25" s="133" t="s">
        <v>254</v>
      </c>
      <c r="D25" s="134"/>
      <c r="E25" s="134" t="s">
        <v>282</v>
      </c>
      <c r="F25" s="134">
        <v>920</v>
      </c>
    </row>
    <row r="26" spans="1:6" ht="12.75">
      <c r="A26" s="74"/>
      <c r="B26" s="174">
        <f>SUM(B25)</f>
        <v>1000</v>
      </c>
      <c r="D26" s="134"/>
      <c r="E26" s="134"/>
      <c r="F26" s="134"/>
    </row>
    <row r="27" spans="1:6" ht="12.75">
      <c r="A27" s="74"/>
      <c r="B27" s="130"/>
      <c r="D27" s="134"/>
      <c r="E27" s="134"/>
      <c r="F27" s="134"/>
    </row>
    <row r="28" spans="1:7" ht="12.75">
      <c r="A28" s="74" t="s">
        <v>264</v>
      </c>
      <c r="B28" s="130">
        <v>7500</v>
      </c>
      <c r="C28" s="133" t="s">
        <v>254</v>
      </c>
      <c r="D28" s="134"/>
      <c r="E28" s="134" t="s">
        <v>283</v>
      </c>
      <c r="F28" s="134">
        <v>926.2</v>
      </c>
      <c r="G28" s="138" t="s">
        <v>284</v>
      </c>
    </row>
    <row r="29" spans="1:7" ht="12.75">
      <c r="A29" s="74" t="s">
        <v>239</v>
      </c>
      <c r="B29" s="130">
        <v>1800</v>
      </c>
      <c r="C29" s="133" t="s">
        <v>254</v>
      </c>
      <c r="D29" s="134"/>
      <c r="E29" s="134" t="s">
        <v>283</v>
      </c>
      <c r="F29" s="134">
        <v>926.2</v>
      </c>
      <c r="G29" t="s">
        <v>258</v>
      </c>
    </row>
    <row r="30" spans="1:7" ht="12.75">
      <c r="A30" s="74" t="s">
        <v>240</v>
      </c>
      <c r="B30" s="130">
        <v>1500</v>
      </c>
      <c r="C30" s="133" t="s">
        <v>254</v>
      </c>
      <c r="D30" s="134"/>
      <c r="E30" s="134" t="s">
        <v>283</v>
      </c>
      <c r="F30" s="134">
        <v>926.2</v>
      </c>
      <c r="G30" t="s">
        <v>258</v>
      </c>
    </row>
    <row r="31" spans="1:6" ht="12.75">
      <c r="A31" s="74" t="s">
        <v>241</v>
      </c>
      <c r="B31" s="130">
        <v>500</v>
      </c>
      <c r="C31" s="133" t="s">
        <v>254</v>
      </c>
      <c r="D31" s="134"/>
      <c r="E31" s="134" t="s">
        <v>283</v>
      </c>
      <c r="F31" s="134">
        <v>926.2</v>
      </c>
    </row>
    <row r="32" spans="1:6" ht="12.75">
      <c r="A32" s="74" t="s">
        <v>242</v>
      </c>
      <c r="B32" s="130">
        <v>1000</v>
      </c>
      <c r="C32" s="133" t="s">
        <v>254</v>
      </c>
      <c r="D32" s="134"/>
      <c r="E32" s="134" t="s">
        <v>283</v>
      </c>
      <c r="F32" s="134">
        <v>926.2</v>
      </c>
    </row>
    <row r="33" spans="1:6" ht="12.75">
      <c r="A33" s="74" t="s">
        <v>243</v>
      </c>
      <c r="B33" s="130">
        <v>300</v>
      </c>
      <c r="C33" s="133" t="s">
        <v>254</v>
      </c>
      <c r="D33" s="134"/>
      <c r="E33" s="134" t="s">
        <v>283</v>
      </c>
      <c r="F33" s="134">
        <v>926.2</v>
      </c>
    </row>
    <row r="34" spans="1:6" ht="12.75">
      <c r="A34" s="74" t="s">
        <v>244</v>
      </c>
      <c r="B34" s="130">
        <v>250</v>
      </c>
      <c r="C34" s="133" t="s">
        <v>254</v>
      </c>
      <c r="D34" s="134"/>
      <c r="E34" s="134" t="s">
        <v>283</v>
      </c>
      <c r="F34" s="134">
        <v>926.2</v>
      </c>
    </row>
    <row r="35" spans="1:7" ht="12.75">
      <c r="A35" s="74" t="s">
        <v>245</v>
      </c>
      <c r="B35" s="130">
        <v>1200</v>
      </c>
      <c r="C35" s="133" t="s">
        <v>254</v>
      </c>
      <c r="D35" s="134"/>
      <c r="E35" s="134" t="s">
        <v>283</v>
      </c>
      <c r="F35" s="134">
        <v>926.2</v>
      </c>
      <c r="G35" s="138" t="s">
        <v>284</v>
      </c>
    </row>
    <row r="36" spans="1:7" ht="12.75">
      <c r="A36" s="74" t="s">
        <v>246</v>
      </c>
      <c r="B36" s="130">
        <v>12100</v>
      </c>
      <c r="C36" s="133" t="s">
        <v>254</v>
      </c>
      <c r="D36" s="134"/>
      <c r="E36" s="134" t="s">
        <v>283</v>
      </c>
      <c r="F36" s="134">
        <v>926.2</v>
      </c>
      <c r="G36" s="138" t="s">
        <v>285</v>
      </c>
    </row>
    <row r="37" spans="1:7" ht="12.75">
      <c r="A37" s="85" t="s">
        <v>511</v>
      </c>
      <c r="B37" s="226">
        <v>1500</v>
      </c>
      <c r="D37" s="134"/>
      <c r="E37" s="134" t="s">
        <v>283</v>
      </c>
      <c r="F37" s="134">
        <v>926.6</v>
      </c>
      <c r="G37" s="74"/>
    </row>
    <row r="38" spans="1:7" ht="12.75">
      <c r="A38" s="85" t="s">
        <v>512</v>
      </c>
      <c r="B38" s="226">
        <v>2250</v>
      </c>
      <c r="D38" s="134"/>
      <c r="E38" s="134" t="s">
        <v>283</v>
      </c>
      <c r="F38" s="134">
        <v>926.6</v>
      </c>
      <c r="G38" s="74"/>
    </row>
    <row r="39" spans="1:7" ht="12.75">
      <c r="A39" s="85" t="s">
        <v>513</v>
      </c>
      <c r="B39" s="226">
        <v>2150</v>
      </c>
      <c r="D39" s="134"/>
      <c r="E39" s="134" t="s">
        <v>283</v>
      </c>
      <c r="F39" s="134">
        <v>926.2</v>
      </c>
      <c r="G39" s="74"/>
    </row>
    <row r="40" spans="1:7" ht="12.75">
      <c r="A40" s="85" t="s">
        <v>514</v>
      </c>
      <c r="B40" s="226">
        <v>200</v>
      </c>
      <c r="D40" s="134"/>
      <c r="E40" s="134" t="s">
        <v>283</v>
      </c>
      <c r="F40" s="134">
        <v>926.1</v>
      </c>
      <c r="G40" s="74"/>
    </row>
    <row r="41" spans="1:7" ht="12.75">
      <c r="A41" s="74" t="s">
        <v>247</v>
      </c>
      <c r="B41" s="130">
        <v>1000</v>
      </c>
      <c r="C41" s="133" t="s">
        <v>254</v>
      </c>
      <c r="D41" s="134"/>
      <c r="E41" s="134" t="s">
        <v>283</v>
      </c>
      <c r="F41" s="134">
        <v>926.6</v>
      </c>
      <c r="G41" s="139" t="s">
        <v>83</v>
      </c>
    </row>
    <row r="42" spans="1:6" ht="12.75">
      <c r="A42" s="74" t="s">
        <v>248</v>
      </c>
      <c r="B42" s="130">
        <v>100</v>
      </c>
      <c r="C42" s="133" t="s">
        <v>254</v>
      </c>
      <c r="D42" s="134"/>
      <c r="E42" s="134" t="s">
        <v>283</v>
      </c>
      <c r="F42" s="134">
        <v>926.6</v>
      </c>
    </row>
    <row r="43" spans="1:7" ht="12.75">
      <c r="A43" s="74" t="s">
        <v>249</v>
      </c>
      <c r="B43" s="130">
        <v>6000</v>
      </c>
      <c r="C43" s="133" t="s">
        <v>254</v>
      </c>
      <c r="D43" s="134"/>
      <c r="E43" s="134" t="s">
        <v>283</v>
      </c>
      <c r="F43" s="134">
        <v>926.6</v>
      </c>
      <c r="G43" t="s">
        <v>83</v>
      </c>
    </row>
    <row r="44" spans="1:6" ht="12.75">
      <c r="A44" s="74" t="s">
        <v>250</v>
      </c>
      <c r="B44" s="131">
        <v>600</v>
      </c>
      <c r="C44" s="133" t="s">
        <v>254</v>
      </c>
      <c r="E44" s="134" t="s">
        <v>283</v>
      </c>
      <c r="F44" s="134">
        <v>926.6</v>
      </c>
    </row>
    <row r="45" spans="1:6" ht="12.75">
      <c r="A45" s="74"/>
      <c r="B45" s="174">
        <f>SUM(B28:B44)</f>
        <v>39950</v>
      </c>
      <c r="E45" s="134"/>
      <c r="F45" s="134"/>
    </row>
    <row r="46" spans="1:6" ht="12.75">
      <c r="A46" s="74"/>
      <c r="B46" s="131"/>
      <c r="E46" s="134"/>
      <c r="F46" s="134"/>
    </row>
    <row r="47" spans="1:7" ht="12.75">
      <c r="A47" s="74" t="s">
        <v>286</v>
      </c>
      <c r="B47" s="130">
        <v>450</v>
      </c>
      <c r="C47" s="133" t="s">
        <v>254</v>
      </c>
      <c r="E47" s="134" t="s">
        <v>290</v>
      </c>
      <c r="F47" s="134">
        <v>936.2</v>
      </c>
      <c r="G47" s="74" t="s">
        <v>287</v>
      </c>
    </row>
    <row r="48" spans="1:7" ht="12.75">
      <c r="A48" s="74" t="s">
        <v>288</v>
      </c>
      <c r="B48" s="130">
        <v>450</v>
      </c>
      <c r="C48" s="133" t="s">
        <v>254</v>
      </c>
      <c r="E48" s="134" t="s">
        <v>290</v>
      </c>
      <c r="F48" s="134">
        <v>936.2</v>
      </c>
      <c r="G48" s="74" t="s">
        <v>287</v>
      </c>
    </row>
    <row r="49" spans="1:6" ht="12.75">
      <c r="A49" s="74" t="s">
        <v>289</v>
      </c>
      <c r="B49" s="130">
        <v>500</v>
      </c>
      <c r="C49" s="133" t="s">
        <v>254</v>
      </c>
      <c r="D49" s="134"/>
      <c r="E49" s="134" t="s">
        <v>290</v>
      </c>
      <c r="F49" s="134">
        <v>936.2</v>
      </c>
    </row>
    <row r="50" spans="1:6" ht="12.75">
      <c r="A50" s="74" t="s">
        <v>291</v>
      </c>
      <c r="B50" s="130">
        <v>200</v>
      </c>
      <c r="D50" s="134" t="s">
        <v>254</v>
      </c>
      <c r="E50" s="134" t="s">
        <v>290</v>
      </c>
      <c r="F50" s="134">
        <v>936.2</v>
      </c>
    </row>
    <row r="51" spans="1:6" ht="12.75">
      <c r="A51" s="74" t="s">
        <v>293</v>
      </c>
      <c r="B51" s="131">
        <v>200</v>
      </c>
      <c r="D51" s="134" t="s">
        <v>254</v>
      </c>
      <c r="E51" s="134" t="s">
        <v>294</v>
      </c>
      <c r="F51" s="134">
        <v>936.2</v>
      </c>
    </row>
    <row r="52" spans="1:6" ht="12.75">
      <c r="A52" s="74" t="s">
        <v>295</v>
      </c>
      <c r="B52" s="130">
        <v>150</v>
      </c>
      <c r="C52" s="133" t="s">
        <v>254</v>
      </c>
      <c r="D52" s="134"/>
      <c r="E52" s="134" t="s">
        <v>294</v>
      </c>
      <c r="F52" s="134">
        <v>936.2</v>
      </c>
    </row>
    <row r="53" spans="1:6" ht="12.75">
      <c r="A53" s="74" t="s">
        <v>296</v>
      </c>
      <c r="B53" s="130">
        <v>650</v>
      </c>
      <c r="C53" s="133" t="s">
        <v>254</v>
      </c>
      <c r="D53" s="134"/>
      <c r="E53" s="134" t="s">
        <v>294</v>
      </c>
      <c r="F53" s="134">
        <v>936.2</v>
      </c>
    </row>
    <row r="54" spans="1:6" ht="12.75">
      <c r="A54" s="74" t="s">
        <v>297</v>
      </c>
      <c r="B54" s="130">
        <v>30</v>
      </c>
      <c r="C54" s="133" t="s">
        <v>254</v>
      </c>
      <c r="D54" s="134"/>
      <c r="E54" s="134" t="s">
        <v>294</v>
      </c>
      <c r="F54" s="134">
        <v>936.2</v>
      </c>
    </row>
    <row r="55" spans="1:6" ht="12.75">
      <c r="A55" s="74" t="s">
        <v>298</v>
      </c>
      <c r="B55" s="130">
        <v>50</v>
      </c>
      <c r="C55" s="133" t="s">
        <v>254</v>
      </c>
      <c r="D55" s="134"/>
      <c r="E55" s="134" t="s">
        <v>294</v>
      </c>
      <c r="F55" s="134">
        <v>936.2</v>
      </c>
    </row>
    <row r="56" spans="1:6" ht="12.75">
      <c r="A56" s="74" t="s">
        <v>299</v>
      </c>
      <c r="B56" s="130">
        <v>450</v>
      </c>
      <c r="C56" s="133" t="s">
        <v>254</v>
      </c>
      <c r="D56" s="134"/>
      <c r="E56" s="134" t="s">
        <v>294</v>
      </c>
      <c r="F56" s="134">
        <v>936.2</v>
      </c>
    </row>
    <row r="57" spans="1:6" ht="12.75">
      <c r="A57" s="74" t="s">
        <v>300</v>
      </c>
      <c r="B57" s="130">
        <v>100</v>
      </c>
      <c r="C57" s="133" t="s">
        <v>254</v>
      </c>
      <c r="D57" s="134"/>
      <c r="E57" s="134" t="s">
        <v>294</v>
      </c>
      <c r="F57" s="134">
        <v>936.2</v>
      </c>
    </row>
    <row r="58" spans="2:7" s="74" customFormat="1" ht="13.5" customHeight="1">
      <c r="B58" s="174">
        <f>SUM(B47:B57)</f>
        <v>3230</v>
      </c>
      <c r="C58" s="133"/>
      <c r="D58" s="134"/>
      <c r="E58" s="134"/>
      <c r="F58" s="134"/>
      <c r="G58"/>
    </row>
    <row r="59" spans="1:6" ht="12.75">
      <c r="A59" s="74"/>
      <c r="B59" s="175"/>
      <c r="D59" s="134"/>
      <c r="E59" s="134"/>
      <c r="F59" s="134"/>
    </row>
    <row r="60" spans="1:6" ht="12.75">
      <c r="A60" s="74" t="s">
        <v>280</v>
      </c>
      <c r="B60" s="130">
        <v>1250</v>
      </c>
      <c r="D60" s="134" t="s">
        <v>254</v>
      </c>
      <c r="E60" s="134" t="s">
        <v>430</v>
      </c>
      <c r="F60" s="134"/>
    </row>
    <row r="61" spans="1:6" ht="12.75">
      <c r="A61" s="74"/>
      <c r="B61" s="174">
        <f>SUM(B60)</f>
        <v>1250</v>
      </c>
      <c r="D61" s="134"/>
      <c r="E61" s="134"/>
      <c r="F61" s="134"/>
    </row>
    <row r="62" spans="1:6" ht="12.75">
      <c r="A62" s="74"/>
      <c r="B62" s="130"/>
      <c r="D62" s="134"/>
      <c r="E62" s="134"/>
      <c r="F62" s="134"/>
    </row>
    <row r="63" spans="1:6" ht="12.75">
      <c r="A63" s="74" t="s">
        <v>303</v>
      </c>
      <c r="B63" s="141">
        <v>13050</v>
      </c>
      <c r="C63" s="142"/>
      <c r="D63" s="134"/>
      <c r="E63" s="134"/>
      <c r="F63" s="134"/>
    </row>
    <row r="64" spans="1:6" ht="12.75">
      <c r="A64" s="74" t="s">
        <v>294</v>
      </c>
      <c r="B64" s="176">
        <v>3230</v>
      </c>
      <c r="C64" s="133" t="s">
        <v>83</v>
      </c>
      <c r="D64" s="134"/>
      <c r="E64" s="134"/>
      <c r="F64" s="134"/>
    </row>
    <row r="65" spans="1:6" ht="12.75">
      <c r="A65" s="74" t="s">
        <v>304</v>
      </c>
      <c r="B65" s="61">
        <v>3830</v>
      </c>
      <c r="C65" s="133" t="s">
        <v>83</v>
      </c>
      <c r="D65" s="134"/>
      <c r="E65" s="134"/>
      <c r="F65" s="134"/>
    </row>
    <row r="66" spans="1:5" ht="12.75">
      <c r="A66" s="74" t="s">
        <v>283</v>
      </c>
      <c r="B66" s="143">
        <v>39950</v>
      </c>
      <c r="C66" s="133" t="s">
        <v>83</v>
      </c>
      <c r="D66" s="134"/>
      <c r="E66" s="134"/>
    </row>
    <row r="67" spans="1:3" ht="12.75">
      <c r="A67" s="74" t="s">
        <v>305</v>
      </c>
      <c r="B67" s="144">
        <v>12050</v>
      </c>
      <c r="C67" s="133" t="s">
        <v>83</v>
      </c>
    </row>
    <row r="68" spans="1:3" ht="12.75">
      <c r="A68" s="74" t="s">
        <v>306</v>
      </c>
      <c r="B68" s="145">
        <v>1000</v>
      </c>
      <c r="C68" s="133" t="s">
        <v>83</v>
      </c>
    </row>
    <row r="69" ht="12.75">
      <c r="B69" s="49">
        <v>1250</v>
      </c>
    </row>
    <row r="70" spans="1:3" ht="12.75">
      <c r="A70" s="146" t="s">
        <v>78</v>
      </c>
      <c r="B70" s="147">
        <f>SUM(B63:B69)</f>
        <v>74360</v>
      </c>
      <c r="C70" s="133" t="s">
        <v>83</v>
      </c>
    </row>
    <row r="72" ht="12.75">
      <c r="A72" t="s">
        <v>307</v>
      </c>
    </row>
    <row r="75" ht="12.75">
      <c r="A75" t="s">
        <v>105</v>
      </c>
    </row>
    <row r="76" ht="12.75">
      <c r="A76" t="s">
        <v>308</v>
      </c>
    </row>
    <row r="77" spans="1:2" ht="12.75">
      <c r="A77" s="87" t="s">
        <v>294</v>
      </c>
      <c r="B77" s="2" t="s">
        <v>83</v>
      </c>
    </row>
    <row r="78" spans="1:2" ht="12.75">
      <c r="A78" t="s">
        <v>309</v>
      </c>
      <c r="B78" s="2" t="s">
        <v>83</v>
      </c>
    </row>
    <row r="79" spans="1:2" ht="12.75">
      <c r="A79" t="s">
        <v>310</v>
      </c>
      <c r="B79" s="2" t="s">
        <v>83</v>
      </c>
    </row>
    <row r="80" spans="1:2" ht="12.75">
      <c r="A80" t="s">
        <v>311</v>
      </c>
      <c r="B80" s="2" t="s">
        <v>83</v>
      </c>
    </row>
    <row r="81" spans="1:2" ht="12.75">
      <c r="A81" t="s">
        <v>312</v>
      </c>
      <c r="B81" s="2" t="s">
        <v>83</v>
      </c>
    </row>
    <row r="82" spans="1:2" ht="12.75">
      <c r="A82" t="s">
        <v>313</v>
      </c>
      <c r="B82" s="2" t="s">
        <v>83</v>
      </c>
    </row>
    <row r="83" spans="1:2" ht="12.75">
      <c r="A83" t="s">
        <v>314</v>
      </c>
      <c r="B83" s="2" t="s">
        <v>83</v>
      </c>
    </row>
    <row r="84" spans="1:2" ht="12.75">
      <c r="A84" t="s">
        <v>315</v>
      </c>
      <c r="B84" s="2" t="s">
        <v>83</v>
      </c>
    </row>
    <row r="85" spans="1:2" ht="12.75">
      <c r="A85" t="s">
        <v>316</v>
      </c>
      <c r="B85" s="2" t="s">
        <v>83</v>
      </c>
    </row>
    <row r="86" spans="1:2" ht="12.75">
      <c r="A86" t="s">
        <v>317</v>
      </c>
      <c r="B86" s="2" t="s">
        <v>83</v>
      </c>
    </row>
    <row r="87" spans="1:2" ht="12.75">
      <c r="A87" t="s">
        <v>318</v>
      </c>
      <c r="B87" s="2" t="s">
        <v>83</v>
      </c>
    </row>
    <row r="88" spans="1:2" ht="12.75">
      <c r="A88" t="s">
        <v>319</v>
      </c>
      <c r="B88" s="2" t="s">
        <v>83</v>
      </c>
    </row>
    <row r="89" spans="1:2" ht="12.75">
      <c r="A89" t="s">
        <v>320</v>
      </c>
      <c r="B89" s="2" t="s">
        <v>83</v>
      </c>
    </row>
    <row r="90" spans="1:2" ht="12.75">
      <c r="A90" t="s">
        <v>321</v>
      </c>
      <c r="B90" s="2" t="s">
        <v>83</v>
      </c>
    </row>
    <row r="91" spans="1:2" ht="12.75">
      <c r="A91" t="s">
        <v>322</v>
      </c>
      <c r="B91" s="2" t="s">
        <v>83</v>
      </c>
    </row>
    <row r="92" spans="1:2" ht="12.75">
      <c r="A92" t="s">
        <v>323</v>
      </c>
      <c r="B92" s="2" t="s">
        <v>83</v>
      </c>
    </row>
    <row r="93" ht="12.75">
      <c r="A93" s="148" t="s">
        <v>324</v>
      </c>
    </row>
    <row r="94" ht="12.75">
      <c r="A94" t="s">
        <v>325</v>
      </c>
    </row>
    <row r="95" ht="12.75">
      <c r="A95" t="s">
        <v>326</v>
      </c>
    </row>
    <row r="97" ht="12.75">
      <c r="A97" t="s">
        <v>230</v>
      </c>
    </row>
    <row r="98" ht="12.75">
      <c r="A98" s="87" t="s">
        <v>327</v>
      </c>
    </row>
    <row r="99" ht="12.75">
      <c r="A99" t="s">
        <v>231</v>
      </c>
    </row>
    <row r="100" ht="12.75">
      <c r="A100" t="s">
        <v>232</v>
      </c>
    </row>
    <row r="101" ht="12.75">
      <c r="A101" t="s">
        <v>233</v>
      </c>
    </row>
    <row r="102" ht="12.75">
      <c r="A102" t="s">
        <v>234</v>
      </c>
    </row>
    <row r="103" ht="12.75">
      <c r="A103" t="s">
        <v>235</v>
      </c>
    </row>
    <row r="104" ht="12.75">
      <c r="A104" t="s">
        <v>328</v>
      </c>
    </row>
    <row r="105" ht="12.75">
      <c r="A105" t="s">
        <v>237</v>
      </c>
    </row>
    <row r="106" ht="12.75">
      <c r="A106" t="s">
        <v>238</v>
      </c>
    </row>
  </sheetData>
  <printOptions gridLines="1"/>
  <pageMargins left="0.75" right="0.75" top="0.51" bottom="0.27" header="0.19" footer="0.25"/>
  <pageSetup horizontalDpi="600" verticalDpi="600" orientation="landscape" paperSize="4" scale="6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D9" sqref="D9"/>
    </sheetView>
  </sheetViews>
  <sheetFormatPr defaultColWidth="9.140625" defaultRowHeight="12.75"/>
  <cols>
    <col min="1" max="1" width="35.140625" style="0" customWidth="1"/>
    <col min="2" max="2" width="10.57421875" style="0" customWidth="1"/>
    <col min="3" max="3" width="11.140625" style="0" customWidth="1"/>
    <col min="4" max="4" width="13.28125" style="0" customWidth="1"/>
    <col min="5" max="5" width="4.8515625" style="0" customWidth="1"/>
    <col min="6" max="6" width="32.140625" style="0" customWidth="1"/>
    <col min="7" max="7" width="12.7109375" style="0" customWidth="1"/>
    <col min="8" max="8" width="16.7109375" style="0" customWidth="1"/>
    <col min="9" max="9" width="27.57421875" style="0" customWidth="1"/>
  </cols>
  <sheetData>
    <row r="1" ht="12.75">
      <c r="A1" s="87" t="s">
        <v>329</v>
      </c>
    </row>
    <row r="2" spans="1:4" ht="12.75">
      <c r="A2" s="87"/>
      <c r="B2" t="s">
        <v>330</v>
      </c>
      <c r="C2" t="s">
        <v>331</v>
      </c>
      <c r="D2" s="149" t="s">
        <v>332</v>
      </c>
    </row>
    <row r="3" ht="14.25" customHeight="1">
      <c r="A3" s="87" t="s">
        <v>333</v>
      </c>
    </row>
    <row r="4" spans="1:4" ht="17.25" customHeight="1">
      <c r="A4" t="s">
        <v>87</v>
      </c>
      <c r="B4">
        <v>5700</v>
      </c>
      <c r="C4">
        <v>11270</v>
      </c>
      <c r="D4">
        <v>13000</v>
      </c>
    </row>
    <row r="5" spans="1:4" ht="17.25" customHeight="1">
      <c r="A5" t="s">
        <v>334</v>
      </c>
      <c r="B5">
        <v>15000</v>
      </c>
      <c r="C5" s="150" t="s">
        <v>335</v>
      </c>
      <c r="D5">
        <v>15000</v>
      </c>
    </row>
    <row r="6" spans="1:4" ht="17.25" customHeight="1">
      <c r="A6" t="s">
        <v>336</v>
      </c>
      <c r="B6">
        <v>1550</v>
      </c>
      <c r="C6">
        <v>778.4</v>
      </c>
      <c r="D6">
        <v>1000</v>
      </c>
    </row>
    <row r="7" spans="1:4" ht="17.25" customHeight="1">
      <c r="A7" t="s">
        <v>337</v>
      </c>
      <c r="B7">
        <v>2000</v>
      </c>
      <c r="C7">
        <v>1125</v>
      </c>
      <c r="D7">
        <v>1500</v>
      </c>
    </row>
    <row r="8" spans="1:4" ht="17.25" customHeight="1">
      <c r="A8" t="s">
        <v>338</v>
      </c>
      <c r="B8">
        <v>550</v>
      </c>
      <c r="C8">
        <v>383</v>
      </c>
      <c r="D8">
        <v>400</v>
      </c>
    </row>
    <row r="9" spans="1:4" ht="17.25" customHeight="1">
      <c r="A9" s="87" t="s">
        <v>339</v>
      </c>
      <c r="D9">
        <f>SUM(D4:D8)</f>
        <v>30900</v>
      </c>
    </row>
    <row r="11" spans="1:4" ht="15.75" customHeight="1">
      <c r="A11" t="s">
        <v>10</v>
      </c>
      <c r="B11">
        <v>45000</v>
      </c>
      <c r="C11" s="118">
        <v>52000</v>
      </c>
      <c r="D11">
        <v>60000</v>
      </c>
    </row>
    <row r="12" ht="15" customHeight="1">
      <c r="A12" s="87" t="s">
        <v>340</v>
      </c>
    </row>
    <row r="13" ht="12.75" customHeight="1"/>
    <row r="14" spans="1:4" ht="15.75" customHeight="1">
      <c r="A14" s="87" t="s">
        <v>341</v>
      </c>
      <c r="D14" s="88">
        <f>SUM(D9:D11)</f>
        <v>90900</v>
      </c>
    </row>
    <row r="16" spans="1:8" ht="12.75">
      <c r="A16" s="151" t="s">
        <v>342</v>
      </c>
      <c r="B16" s="152"/>
      <c r="C16" s="152"/>
      <c r="D16" s="152"/>
      <c r="F16" s="152" t="s">
        <v>343</v>
      </c>
      <c r="G16" s="153" t="s">
        <v>344</v>
      </c>
      <c r="H16" s="154"/>
    </row>
    <row r="17" spans="1:7" ht="15" customHeight="1">
      <c r="A17" t="s">
        <v>345</v>
      </c>
      <c r="F17" s="138" t="s">
        <v>346</v>
      </c>
      <c r="G17" s="192">
        <v>4412</v>
      </c>
    </row>
    <row r="18" spans="1:7" ht="15" customHeight="1">
      <c r="A18" t="s">
        <v>347</v>
      </c>
      <c r="D18">
        <v>2000</v>
      </c>
      <c r="F18" s="138" t="s">
        <v>348</v>
      </c>
      <c r="G18" s="192">
        <v>3000</v>
      </c>
    </row>
    <row r="19" spans="1:7" ht="15" customHeight="1">
      <c r="A19" t="s">
        <v>349</v>
      </c>
      <c r="D19">
        <v>6412</v>
      </c>
      <c r="F19" s="138" t="s">
        <v>350</v>
      </c>
      <c r="G19" s="192">
        <v>2500</v>
      </c>
    </row>
    <row r="20" spans="1:8" ht="15" customHeight="1">
      <c r="A20" t="s">
        <v>467</v>
      </c>
      <c r="D20">
        <v>300</v>
      </c>
      <c r="F20" s="138" t="s">
        <v>351</v>
      </c>
      <c r="G20" s="192">
        <v>900</v>
      </c>
      <c r="H20" s="68" t="s">
        <v>352</v>
      </c>
    </row>
    <row r="21" spans="1:8" ht="15" customHeight="1">
      <c r="A21" t="s">
        <v>353</v>
      </c>
      <c r="D21">
        <v>15000</v>
      </c>
      <c r="F21" s="138" t="s">
        <v>354</v>
      </c>
      <c r="G21" s="155">
        <v>0</v>
      </c>
      <c r="H21" t="s">
        <v>355</v>
      </c>
    </row>
    <row r="22" spans="1:8" ht="15" customHeight="1">
      <c r="A22" t="s">
        <v>356</v>
      </c>
      <c r="D22">
        <v>20000</v>
      </c>
      <c r="F22" s="138" t="s">
        <v>357</v>
      </c>
      <c r="G22" s="192">
        <v>2146.5</v>
      </c>
      <c r="H22" t="s">
        <v>358</v>
      </c>
    </row>
    <row r="23" spans="1:7" ht="15" customHeight="1">
      <c r="A23" t="s">
        <v>359</v>
      </c>
      <c r="D23">
        <v>6650</v>
      </c>
      <c r="F23" s="138" t="s">
        <v>360</v>
      </c>
      <c r="G23" s="192">
        <v>3000</v>
      </c>
    </row>
    <row r="24" spans="1:8" ht="15" customHeight="1">
      <c r="A24" t="s">
        <v>361</v>
      </c>
      <c r="F24" s="138" t="s">
        <v>362</v>
      </c>
      <c r="G24" s="192">
        <v>5000</v>
      </c>
      <c r="H24" t="s">
        <v>466</v>
      </c>
    </row>
    <row r="25" spans="1:7" ht="15" customHeight="1">
      <c r="A25" t="s">
        <v>363</v>
      </c>
      <c r="D25">
        <v>22146</v>
      </c>
      <c r="F25" s="138" t="s">
        <v>364</v>
      </c>
      <c r="G25" s="192">
        <v>6000</v>
      </c>
    </row>
    <row r="26" spans="6:7" ht="15" customHeight="1">
      <c r="F26" s="138" t="s">
        <v>365</v>
      </c>
      <c r="G26" s="192">
        <v>300</v>
      </c>
    </row>
    <row r="27" spans="1:7" ht="15" customHeight="1">
      <c r="A27" s="87" t="s">
        <v>366</v>
      </c>
      <c r="D27" s="88">
        <f>SUM(D18:D25)</f>
        <v>72508</v>
      </c>
      <c r="F27" s="138" t="s">
        <v>367</v>
      </c>
      <c r="G27" s="192">
        <v>100</v>
      </c>
    </row>
    <row r="28" spans="6:7" ht="15" customHeight="1">
      <c r="F28" s="138" t="s">
        <v>368</v>
      </c>
      <c r="G28" s="192">
        <v>800</v>
      </c>
    </row>
    <row r="29" spans="6:7" ht="15" customHeight="1">
      <c r="F29" s="138" t="s">
        <v>369</v>
      </c>
      <c r="G29" s="192">
        <v>250</v>
      </c>
    </row>
    <row r="30" spans="6:7" ht="12.75">
      <c r="F30" s="138" t="s">
        <v>370</v>
      </c>
      <c r="G30" s="192">
        <v>200</v>
      </c>
    </row>
    <row r="31" spans="6:7" ht="12.75">
      <c r="F31" s="138" t="s">
        <v>371</v>
      </c>
      <c r="G31" s="192">
        <v>20000</v>
      </c>
    </row>
    <row r="32" spans="6:7" ht="12.75">
      <c r="F32" s="156" t="s">
        <v>372</v>
      </c>
      <c r="G32" s="157"/>
    </row>
    <row r="33" spans="6:7" ht="12.75">
      <c r="F33" s="157" t="s">
        <v>373</v>
      </c>
      <c r="G33" s="191">
        <v>900</v>
      </c>
    </row>
    <row r="34" spans="6:8" ht="15">
      <c r="F34" s="157" t="s">
        <v>374</v>
      </c>
      <c r="G34" s="191">
        <v>800</v>
      </c>
      <c r="H34" s="158"/>
    </row>
    <row r="35" spans="6:8" ht="15.75">
      <c r="F35" s="157" t="s">
        <v>375</v>
      </c>
      <c r="G35" s="191">
        <v>20000</v>
      </c>
      <c r="H35" s="159"/>
    </row>
    <row r="36" spans="6:7" ht="12.75">
      <c r="F36" s="157" t="s">
        <v>376</v>
      </c>
      <c r="G36" s="191">
        <v>200</v>
      </c>
    </row>
    <row r="37" spans="6:7" ht="14.25" customHeight="1">
      <c r="F37" s="157" t="s">
        <v>377</v>
      </c>
      <c r="G37" s="191">
        <v>2000</v>
      </c>
    </row>
    <row r="38" spans="1:7" ht="21" customHeight="1">
      <c r="A38" s="146" t="s">
        <v>378</v>
      </c>
      <c r="B38" s="160"/>
      <c r="C38" s="160"/>
      <c r="D38" s="161">
        <f>SUM(D14-D27)</f>
        <v>18392</v>
      </c>
      <c r="F38" s="162" t="s">
        <v>379</v>
      </c>
      <c r="G38" s="163">
        <f>SUM(G17:G37)</f>
        <v>72508.5</v>
      </c>
    </row>
    <row r="39" ht="12.75">
      <c r="E39" s="127"/>
    </row>
  </sheetData>
  <printOptions gridLines="1"/>
  <pageMargins left="0.19" right="0.16" top="0.32" bottom="0.41" header="0.22" footer="0.31"/>
  <pageSetup horizontalDpi="600" verticalDpi="600" orientation="landscape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30" sqref="F30"/>
    </sheetView>
  </sheetViews>
  <sheetFormatPr defaultColWidth="9.140625" defaultRowHeight="12.75"/>
  <cols>
    <col min="1" max="1" width="27.7109375" style="140" customWidth="1"/>
    <col min="2" max="2" width="1.421875" style="140" customWidth="1"/>
    <col min="3" max="3" width="9.57421875" style="140" customWidth="1"/>
    <col min="4" max="4" width="9.140625" style="140" customWidth="1"/>
    <col min="5" max="5" width="1.1484375" style="140" customWidth="1"/>
    <col min="6" max="6" width="74.7109375" style="140" customWidth="1"/>
    <col min="7" max="16384" width="9.140625" style="140" customWidth="1"/>
  </cols>
  <sheetData>
    <row r="1" spans="1:6" s="164" customFormat="1" ht="12.75">
      <c r="A1" s="164" t="s">
        <v>383</v>
      </c>
      <c r="C1" s="164" t="s">
        <v>384</v>
      </c>
      <c r="D1" s="164" t="s">
        <v>385</v>
      </c>
      <c r="F1" s="164" t="s">
        <v>386</v>
      </c>
    </row>
    <row r="2" spans="1:7" ht="12.75">
      <c r="A2" s="140" t="s">
        <v>387</v>
      </c>
      <c r="C2" s="140">
        <v>150</v>
      </c>
      <c r="D2" s="140" t="s">
        <v>388</v>
      </c>
      <c r="F2" s="140" t="s">
        <v>389</v>
      </c>
      <c r="G2" s="140">
        <v>902</v>
      </c>
    </row>
    <row r="3" spans="1:7" ht="12.75">
      <c r="A3" s="140" t="s">
        <v>390</v>
      </c>
      <c r="C3" s="140">
        <v>500</v>
      </c>
      <c r="D3" s="140" t="s">
        <v>391</v>
      </c>
      <c r="F3" s="140" t="s">
        <v>392</v>
      </c>
      <c r="G3" s="140">
        <v>902</v>
      </c>
    </row>
    <row r="4" spans="1:7" ht="12.75">
      <c r="A4" s="140" t="s">
        <v>393</v>
      </c>
      <c r="C4" s="140">
        <v>1500</v>
      </c>
      <c r="D4" s="140" t="s">
        <v>394</v>
      </c>
      <c r="F4" s="140" t="s">
        <v>395</v>
      </c>
      <c r="G4" s="140">
        <v>937</v>
      </c>
    </row>
    <row r="5" spans="1:7" ht="12.75">
      <c r="A5" s="140" t="s">
        <v>396</v>
      </c>
      <c r="C5" s="140">
        <v>1250</v>
      </c>
      <c r="D5" s="140" t="s">
        <v>397</v>
      </c>
      <c r="F5" s="140" t="s">
        <v>398</v>
      </c>
      <c r="G5" s="140">
        <v>902</v>
      </c>
    </row>
    <row r="6" spans="1:7" ht="12.75">
      <c r="A6" s="140" t="s">
        <v>399</v>
      </c>
      <c r="C6" s="140">
        <v>400</v>
      </c>
      <c r="D6" s="140" t="s">
        <v>397</v>
      </c>
      <c r="F6" s="140" t="s">
        <v>400</v>
      </c>
      <c r="G6" s="140">
        <v>902</v>
      </c>
    </row>
    <row r="7" spans="1:7" ht="12.75">
      <c r="A7" s="140" t="s">
        <v>401</v>
      </c>
      <c r="C7" s="140">
        <v>300</v>
      </c>
      <c r="D7" s="140" t="s">
        <v>397</v>
      </c>
      <c r="F7" s="140" t="s">
        <v>402</v>
      </c>
      <c r="G7" s="140">
        <v>902</v>
      </c>
    </row>
    <row r="8" spans="1:7" ht="12.75">
      <c r="A8" s="140" t="s">
        <v>403</v>
      </c>
      <c r="C8" s="140">
        <v>1000</v>
      </c>
      <c r="D8" s="140" t="s">
        <v>397</v>
      </c>
      <c r="F8" s="140" t="s">
        <v>404</v>
      </c>
      <c r="G8" s="140">
        <v>845</v>
      </c>
    </row>
    <row r="9" spans="1:7" ht="12.75">
      <c r="A9" s="140" t="s">
        <v>405</v>
      </c>
      <c r="C9" s="140">
        <v>1000</v>
      </c>
      <c r="D9" s="140" t="s">
        <v>397</v>
      </c>
      <c r="F9" s="140" t="s">
        <v>406</v>
      </c>
      <c r="G9" s="140">
        <v>845</v>
      </c>
    </row>
    <row r="10" spans="1:7" ht="12.75">
      <c r="A10" s="140" t="s">
        <v>407</v>
      </c>
      <c r="C10" s="140">
        <v>250</v>
      </c>
      <c r="D10" s="140" t="s">
        <v>397</v>
      </c>
      <c r="F10" s="140" t="s">
        <v>408</v>
      </c>
      <c r="G10" s="140">
        <v>902</v>
      </c>
    </row>
    <row r="11" spans="1:7" ht="12.75">
      <c r="A11" s="179" t="s">
        <v>409</v>
      </c>
      <c r="B11" s="179"/>
      <c r="C11" s="179">
        <v>100</v>
      </c>
      <c r="D11" s="179" t="s">
        <v>397</v>
      </c>
      <c r="F11" s="140" t="s">
        <v>410</v>
      </c>
      <c r="G11" s="140">
        <v>902</v>
      </c>
    </row>
    <row r="12" spans="1:3" ht="12.75">
      <c r="A12" s="66" t="s">
        <v>78</v>
      </c>
      <c r="C12" s="66">
        <f>SUM(C2:C11)</f>
        <v>6450</v>
      </c>
    </row>
    <row r="15" spans="1:4" ht="12.75">
      <c r="A15" s="66" t="s">
        <v>440</v>
      </c>
      <c r="B15" s="66"/>
      <c r="C15" s="66" t="s">
        <v>441</v>
      </c>
      <c r="D15" s="66" t="s">
        <v>442</v>
      </c>
    </row>
    <row r="16" spans="1:4" ht="12.75">
      <c r="A16" s="140" t="s">
        <v>54</v>
      </c>
      <c r="C16" s="140">
        <v>2950</v>
      </c>
      <c r="D16" s="140">
        <v>902</v>
      </c>
    </row>
    <row r="17" spans="1:4" ht="12.75">
      <c r="A17" s="140" t="s">
        <v>439</v>
      </c>
      <c r="C17" s="140">
        <v>1500</v>
      </c>
      <c r="D17" s="140">
        <v>937</v>
      </c>
    </row>
    <row r="18" spans="1:4" ht="12.75">
      <c r="A18" s="179" t="s">
        <v>53</v>
      </c>
      <c r="B18" s="179"/>
      <c r="C18" s="179">
        <v>2000</v>
      </c>
      <c r="D18" s="179">
        <v>845</v>
      </c>
    </row>
    <row r="19" spans="1:3" ht="12.75">
      <c r="A19" s="66" t="s">
        <v>78</v>
      </c>
      <c r="C19" s="66">
        <f>SUM(C16:C18)</f>
        <v>6450</v>
      </c>
    </row>
  </sheetData>
  <printOptions/>
  <pageMargins left="0.5" right="0.5" top="0.5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N9" sqref="N9"/>
    </sheetView>
  </sheetViews>
  <sheetFormatPr defaultColWidth="9.140625" defaultRowHeight="12.75"/>
  <cols>
    <col min="1" max="1" width="31.8515625" style="0" customWidth="1"/>
    <col min="2" max="2" width="11.28125" style="0" bestFit="1" customWidth="1"/>
    <col min="3" max="3" width="2.28125" style="0" customWidth="1"/>
    <col min="4" max="4" width="6.140625" style="0" bestFit="1" customWidth="1"/>
    <col min="5" max="5" width="5.8515625" style="0" customWidth="1"/>
    <col min="6" max="6" width="7.00390625" style="0" bestFit="1" customWidth="1"/>
    <col min="7" max="8" width="6.140625" style="0" bestFit="1" customWidth="1"/>
    <col min="9" max="9" width="6.140625" style="0" customWidth="1"/>
    <col min="10" max="10" width="7.00390625" style="0" bestFit="1" customWidth="1"/>
    <col min="11" max="12" width="6.140625" style="0" bestFit="1" customWidth="1"/>
    <col min="13" max="13" width="7.140625" style="0" customWidth="1"/>
    <col min="14" max="14" width="7.140625" style="0" bestFit="1" customWidth="1"/>
    <col min="15" max="15" width="7.00390625" style="0" bestFit="1" customWidth="1"/>
  </cols>
  <sheetData>
    <row r="1" spans="1:15" ht="12.75">
      <c r="A1" s="77" t="s">
        <v>84</v>
      </c>
      <c r="B1" s="65"/>
      <c r="C1" s="65"/>
      <c r="D1" s="66" t="s">
        <v>65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24" customHeight="1">
      <c r="A2" t="s">
        <v>85</v>
      </c>
      <c r="B2">
        <f aca="true" t="shared" si="0" ref="B2:B7">SUM(D2:O2)</f>
        <v>996</v>
      </c>
      <c r="C2" s="65"/>
      <c r="D2">
        <v>83</v>
      </c>
      <c r="E2">
        <v>83</v>
      </c>
      <c r="F2">
        <v>83</v>
      </c>
      <c r="G2">
        <v>83</v>
      </c>
      <c r="H2">
        <v>83</v>
      </c>
      <c r="I2">
        <v>83</v>
      </c>
      <c r="J2">
        <v>83</v>
      </c>
      <c r="K2">
        <v>83</v>
      </c>
      <c r="L2">
        <v>83</v>
      </c>
      <c r="M2">
        <v>83</v>
      </c>
      <c r="N2">
        <v>83</v>
      </c>
      <c r="O2">
        <v>83</v>
      </c>
    </row>
    <row r="3" spans="1:15" ht="24" customHeight="1">
      <c r="A3" t="s">
        <v>86</v>
      </c>
      <c r="B3">
        <f t="shared" si="0"/>
        <v>400</v>
      </c>
      <c r="C3" s="65"/>
      <c r="D3">
        <v>0</v>
      </c>
      <c r="E3">
        <v>400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24" customHeight="1">
      <c r="A4" t="s">
        <v>87</v>
      </c>
      <c r="B4">
        <f t="shared" si="0"/>
        <v>13000</v>
      </c>
      <c r="C4" s="65"/>
      <c r="D4">
        <v>1100</v>
      </c>
      <c r="E4">
        <v>1100</v>
      </c>
      <c r="F4">
        <v>1100</v>
      </c>
      <c r="G4">
        <v>1100</v>
      </c>
      <c r="H4">
        <v>1100</v>
      </c>
      <c r="I4">
        <v>1100</v>
      </c>
      <c r="J4">
        <v>1100</v>
      </c>
      <c r="K4">
        <v>1100</v>
      </c>
      <c r="L4">
        <v>1100</v>
      </c>
      <c r="M4">
        <v>1100</v>
      </c>
      <c r="N4">
        <v>1000</v>
      </c>
      <c r="O4">
        <v>1000</v>
      </c>
    </row>
    <row r="5" spans="1:15" ht="24" customHeight="1">
      <c r="A5" t="s">
        <v>88</v>
      </c>
      <c r="B5">
        <f t="shared" si="0"/>
        <v>1500</v>
      </c>
      <c r="C5" s="65"/>
      <c r="D5">
        <v>125</v>
      </c>
      <c r="E5">
        <v>125</v>
      </c>
      <c r="F5">
        <v>125</v>
      </c>
      <c r="G5">
        <v>125</v>
      </c>
      <c r="H5">
        <v>125</v>
      </c>
      <c r="I5">
        <v>125</v>
      </c>
      <c r="J5">
        <v>125</v>
      </c>
      <c r="K5">
        <v>125</v>
      </c>
      <c r="L5">
        <v>125</v>
      </c>
      <c r="M5">
        <v>125</v>
      </c>
      <c r="N5">
        <v>125</v>
      </c>
      <c r="O5">
        <v>125</v>
      </c>
    </row>
    <row r="6" spans="1:15" ht="24" customHeight="1">
      <c r="A6" t="s">
        <v>211</v>
      </c>
      <c r="B6">
        <f t="shared" si="0"/>
        <v>15104</v>
      </c>
      <c r="C6" s="65"/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-4000</v>
      </c>
      <c r="N6">
        <v>19104</v>
      </c>
      <c r="O6">
        <v>0</v>
      </c>
    </row>
    <row r="7" spans="1:15" ht="24" customHeight="1">
      <c r="A7" s="69" t="s">
        <v>89</v>
      </c>
      <c r="B7" s="69">
        <f t="shared" si="0"/>
        <v>0</v>
      </c>
      <c r="C7" s="71"/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</row>
    <row r="8" spans="2:15" ht="24" customHeight="1">
      <c r="B8" s="204">
        <f>SUM(B2:B7)</f>
        <v>31000</v>
      </c>
      <c r="C8" s="65"/>
      <c r="D8" s="228">
        <f aca="true" t="shared" si="1" ref="D8:O8">SUM(D2:D7)</f>
        <v>1308</v>
      </c>
      <c r="E8" s="228">
        <f t="shared" si="1"/>
        <v>1708</v>
      </c>
      <c r="F8" s="228">
        <f t="shared" si="1"/>
        <v>1308</v>
      </c>
      <c r="G8" s="228">
        <f t="shared" si="1"/>
        <v>1308</v>
      </c>
      <c r="H8" s="228">
        <f t="shared" si="1"/>
        <v>1308</v>
      </c>
      <c r="I8" s="228">
        <f t="shared" si="1"/>
        <v>1308</v>
      </c>
      <c r="J8" s="228">
        <f t="shared" si="1"/>
        <v>1308</v>
      </c>
      <c r="K8" s="228">
        <f t="shared" si="1"/>
        <v>1308</v>
      </c>
      <c r="L8" s="228">
        <f t="shared" si="1"/>
        <v>1308</v>
      </c>
      <c r="M8" s="228">
        <f t="shared" si="1"/>
        <v>-2692</v>
      </c>
      <c r="N8" s="228">
        <f t="shared" si="1"/>
        <v>20312</v>
      </c>
      <c r="O8" s="228">
        <f t="shared" si="1"/>
        <v>1208</v>
      </c>
    </row>
    <row r="9" ht="12.75">
      <c r="C9" s="74"/>
    </row>
    <row r="14" ht="12.75">
      <c r="A14" t="s">
        <v>504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A1">
      <selection activeCell="H3" sqref="H3"/>
    </sheetView>
  </sheetViews>
  <sheetFormatPr defaultColWidth="9.140625" defaultRowHeight="12.75"/>
  <cols>
    <col min="1" max="1" width="28.421875" style="0" customWidth="1"/>
    <col min="2" max="2" width="15.140625" style="0" customWidth="1"/>
    <col min="3" max="3" width="1.57421875" style="0" customWidth="1"/>
    <col min="4" max="4" width="4.00390625" style="0" bestFit="1" customWidth="1"/>
    <col min="5" max="5" width="11.28125" style="0" bestFit="1" customWidth="1"/>
    <col min="6" max="7" width="4.421875" style="0" bestFit="1" customWidth="1"/>
    <col min="8" max="8" width="4.57421875" style="0" bestFit="1" customWidth="1"/>
    <col min="9" max="9" width="11.28125" style="0" bestFit="1" customWidth="1"/>
    <col min="10" max="10" width="4.28125" style="0" bestFit="1" customWidth="1"/>
    <col min="11" max="11" width="4.8515625" style="0" bestFit="1" customWidth="1"/>
    <col min="12" max="12" width="4.28125" style="0" bestFit="1" customWidth="1"/>
    <col min="13" max="13" width="3.8515625" style="0" bestFit="1" customWidth="1"/>
    <col min="14" max="14" width="4.7109375" style="0" bestFit="1" customWidth="1"/>
    <col min="15" max="15" width="4.57421875" style="0" bestFit="1" customWidth="1"/>
  </cols>
  <sheetData>
    <row r="1" spans="1:15" ht="12.75">
      <c r="A1" s="77" t="s">
        <v>90</v>
      </c>
      <c r="B1" s="65"/>
      <c r="C1" s="65"/>
      <c r="D1" s="66" t="s">
        <v>91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12.75">
      <c r="A2" t="s">
        <v>92</v>
      </c>
      <c r="B2">
        <f>SUM(D2:O2)</f>
        <v>146000</v>
      </c>
      <c r="C2" s="65"/>
      <c r="D2" s="68">
        <v>0</v>
      </c>
      <c r="E2" s="68">
        <v>73000</v>
      </c>
      <c r="F2" s="68">
        <v>0</v>
      </c>
      <c r="G2" s="68">
        <v>0</v>
      </c>
      <c r="H2" s="68">
        <v>0</v>
      </c>
      <c r="I2" s="68">
        <v>73000</v>
      </c>
      <c r="J2" s="68">
        <v>0</v>
      </c>
      <c r="K2" s="68">
        <v>0</v>
      </c>
      <c r="L2" s="68">
        <v>0</v>
      </c>
      <c r="M2" s="68">
        <v>0</v>
      </c>
      <c r="N2" s="68">
        <v>0</v>
      </c>
      <c r="O2" s="68">
        <v>0</v>
      </c>
    </row>
    <row r="3" spans="2:15" ht="12.75">
      <c r="B3" s="86">
        <f>SUM(B2:B2)</f>
        <v>146000</v>
      </c>
      <c r="C3" s="65"/>
      <c r="D3" s="87">
        <f aca="true" t="shared" si="0" ref="D3:O3">SUM(D2:D2)</f>
        <v>0</v>
      </c>
      <c r="E3" s="88">
        <f t="shared" si="0"/>
        <v>73000</v>
      </c>
      <c r="F3" s="87">
        <f t="shared" si="0"/>
        <v>0</v>
      </c>
      <c r="G3" s="87">
        <f t="shared" si="0"/>
        <v>0</v>
      </c>
      <c r="H3" s="87">
        <f t="shared" si="0"/>
        <v>0</v>
      </c>
      <c r="I3" s="88">
        <f t="shared" si="0"/>
        <v>73000</v>
      </c>
      <c r="J3" s="87">
        <f t="shared" si="0"/>
        <v>0</v>
      </c>
      <c r="K3" s="87">
        <f t="shared" si="0"/>
        <v>0</v>
      </c>
      <c r="L3" s="87">
        <f t="shared" si="0"/>
        <v>0</v>
      </c>
      <c r="M3" s="87">
        <f t="shared" si="0"/>
        <v>0</v>
      </c>
      <c r="N3" s="87">
        <f t="shared" si="0"/>
        <v>0</v>
      </c>
      <c r="O3" s="87">
        <f t="shared" si="0"/>
        <v>0</v>
      </c>
    </row>
    <row r="4" ht="12.75">
      <c r="C4" s="74"/>
    </row>
    <row r="5" ht="12.75">
      <c r="C5" s="74"/>
    </row>
    <row r="6" ht="12.75">
      <c r="C6" s="7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I4" sqref="I4"/>
    </sheetView>
  </sheetViews>
  <sheetFormatPr defaultColWidth="9.140625" defaultRowHeight="12.75"/>
  <cols>
    <col min="1" max="1" width="28.421875" style="0" customWidth="1"/>
    <col min="2" max="2" width="11.00390625" style="0" customWidth="1"/>
    <col min="3" max="3" width="1.57421875" style="0" customWidth="1"/>
    <col min="4" max="15" width="6.57421875" style="0" bestFit="1" customWidth="1"/>
  </cols>
  <sheetData>
    <row r="1" spans="1:15" ht="12.75">
      <c r="A1" s="77" t="s">
        <v>10</v>
      </c>
      <c r="B1" s="65"/>
      <c r="C1" s="65"/>
      <c r="D1" s="66" t="s">
        <v>91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23.25" customHeight="1">
      <c r="A2" t="s">
        <v>10</v>
      </c>
      <c r="B2" t="s">
        <v>83</v>
      </c>
      <c r="C2" s="65"/>
      <c r="D2" s="68">
        <v>6840</v>
      </c>
      <c r="E2" s="68">
        <v>7920</v>
      </c>
      <c r="F2" s="68">
        <v>5760</v>
      </c>
      <c r="G2" s="68">
        <v>9060</v>
      </c>
      <c r="H2" s="68">
        <v>11760</v>
      </c>
      <c r="I2" s="68">
        <v>20760</v>
      </c>
      <c r="J2" s="68">
        <v>10800</v>
      </c>
      <c r="K2" s="68">
        <v>11400</v>
      </c>
      <c r="L2" s="68">
        <v>10000</v>
      </c>
      <c r="M2" s="68">
        <v>10000</v>
      </c>
      <c r="N2" s="68">
        <v>10000</v>
      </c>
      <c r="O2" s="68">
        <v>6000</v>
      </c>
    </row>
    <row r="3" spans="1:16" s="68" customFormat="1" ht="23.25" customHeight="1">
      <c r="A3" s="68" t="s">
        <v>201</v>
      </c>
      <c r="B3" s="89">
        <f>SUM(D3:O3)</f>
        <v>120000</v>
      </c>
      <c r="C3" s="90"/>
      <c r="D3" s="91">
        <f aca="true" t="shared" si="0" ref="D3:O3">SUM(D2:D2)</f>
        <v>6840</v>
      </c>
      <c r="E3" s="91">
        <f t="shared" si="0"/>
        <v>7920</v>
      </c>
      <c r="F3" s="91">
        <f t="shared" si="0"/>
        <v>5760</v>
      </c>
      <c r="G3" s="91">
        <f t="shared" si="0"/>
        <v>9060</v>
      </c>
      <c r="H3" s="91">
        <f t="shared" si="0"/>
        <v>11760</v>
      </c>
      <c r="I3" s="91">
        <v>20460</v>
      </c>
      <c r="J3" s="91">
        <v>10800</v>
      </c>
      <c r="K3" s="91">
        <f t="shared" si="0"/>
        <v>11400</v>
      </c>
      <c r="L3" s="91">
        <f t="shared" si="0"/>
        <v>10000</v>
      </c>
      <c r="M3" s="91">
        <f t="shared" si="0"/>
        <v>10000</v>
      </c>
      <c r="N3" s="91">
        <f t="shared" si="0"/>
        <v>10000</v>
      </c>
      <c r="O3" s="91">
        <f t="shared" si="0"/>
        <v>6000</v>
      </c>
      <c r="P3" s="91"/>
    </row>
    <row r="4" ht="12.75">
      <c r="C4" s="74"/>
    </row>
    <row r="5" ht="12.75">
      <c r="C5" s="74"/>
    </row>
    <row r="6" ht="12.75">
      <c r="C6" s="7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C17" sqref="C17"/>
    </sheetView>
  </sheetViews>
  <sheetFormatPr defaultColWidth="9.140625" defaultRowHeight="12.75"/>
  <cols>
    <col min="1" max="1" width="28.421875" style="0" customWidth="1"/>
    <col min="2" max="2" width="15.140625" style="0" customWidth="1"/>
    <col min="3" max="3" width="1.57421875" style="0" customWidth="1"/>
    <col min="4" max="15" width="5.57421875" style="0" bestFit="1" customWidth="1"/>
  </cols>
  <sheetData>
    <row r="1" spans="1:15" ht="12.75">
      <c r="A1" s="77" t="s">
        <v>93</v>
      </c>
      <c r="B1" s="65"/>
      <c r="C1" s="65"/>
      <c r="D1" s="66" t="s">
        <v>91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24.75" customHeight="1">
      <c r="A2" t="s">
        <v>202</v>
      </c>
      <c r="B2" t="s">
        <v>83</v>
      </c>
      <c r="C2" s="65"/>
      <c r="D2" s="68">
        <v>1000</v>
      </c>
      <c r="E2" s="68">
        <v>1000</v>
      </c>
      <c r="F2" s="68">
        <v>1000</v>
      </c>
      <c r="G2" s="68">
        <v>1000</v>
      </c>
      <c r="H2" s="68">
        <v>1000</v>
      </c>
      <c r="I2" s="68">
        <v>1000</v>
      </c>
      <c r="J2" s="68">
        <v>1000</v>
      </c>
      <c r="K2" s="68">
        <v>1000</v>
      </c>
      <c r="L2" s="68">
        <v>1000</v>
      </c>
      <c r="M2" s="68">
        <v>1000</v>
      </c>
      <c r="N2" s="68">
        <v>1000</v>
      </c>
      <c r="O2" s="68">
        <v>1000</v>
      </c>
    </row>
    <row r="3" spans="1:16" s="68" customFormat="1" ht="25.5" customHeight="1">
      <c r="A3" s="68" t="s">
        <v>83</v>
      </c>
      <c r="B3" s="89">
        <f>SUM(D3:O3)</f>
        <v>12000</v>
      </c>
      <c r="C3" s="90"/>
      <c r="D3" s="92">
        <f aca="true" t="shared" si="0" ref="D3:O3">SUM(D2:D2)</f>
        <v>1000</v>
      </c>
      <c r="E3" s="92">
        <f t="shared" si="0"/>
        <v>1000</v>
      </c>
      <c r="F3" s="92">
        <f t="shared" si="0"/>
        <v>1000</v>
      </c>
      <c r="G3" s="92">
        <f t="shared" si="0"/>
        <v>1000</v>
      </c>
      <c r="H3" s="92">
        <f t="shared" si="0"/>
        <v>1000</v>
      </c>
      <c r="I3" s="92">
        <f t="shared" si="0"/>
        <v>1000</v>
      </c>
      <c r="J3" s="92">
        <f t="shared" si="0"/>
        <v>1000</v>
      </c>
      <c r="K3" s="92">
        <f t="shared" si="0"/>
        <v>1000</v>
      </c>
      <c r="L3" s="92">
        <f t="shared" si="0"/>
        <v>1000</v>
      </c>
      <c r="M3" s="92">
        <f t="shared" si="0"/>
        <v>1000</v>
      </c>
      <c r="N3" s="92">
        <f t="shared" si="0"/>
        <v>1000</v>
      </c>
      <c r="O3" s="92">
        <f t="shared" si="0"/>
        <v>1000</v>
      </c>
      <c r="P3" s="91"/>
    </row>
    <row r="4" ht="12.75">
      <c r="C4" s="74"/>
    </row>
    <row r="5" spans="1:3" ht="12.75">
      <c r="A5" t="s">
        <v>177</v>
      </c>
      <c r="C5" s="74"/>
    </row>
    <row r="6" ht="12.75">
      <c r="C6" s="7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C3" sqref="C3"/>
    </sheetView>
  </sheetViews>
  <sheetFormatPr defaultColWidth="9.140625" defaultRowHeight="12.75"/>
  <cols>
    <col min="1" max="1" width="28.421875" style="0" customWidth="1"/>
    <col min="2" max="2" width="15.140625" style="0" customWidth="1"/>
    <col min="3" max="3" width="1.57421875" style="0" customWidth="1"/>
    <col min="4" max="6" width="5.57421875" style="0" bestFit="1" customWidth="1"/>
    <col min="7" max="7" width="6.57421875" style="0" bestFit="1" customWidth="1"/>
    <col min="8" max="15" width="5.57421875" style="0" bestFit="1" customWidth="1"/>
  </cols>
  <sheetData>
    <row r="1" spans="1:15" ht="12.75">
      <c r="A1" s="77" t="s">
        <v>170</v>
      </c>
      <c r="B1" s="65"/>
      <c r="C1" s="65"/>
      <c r="D1" s="66" t="s">
        <v>91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66" t="s">
        <v>71</v>
      </c>
      <c r="K1" s="66" t="s">
        <v>72</v>
      </c>
      <c r="L1" s="66" t="s">
        <v>73</v>
      </c>
      <c r="M1" s="66" t="s">
        <v>74</v>
      </c>
      <c r="N1" s="66" t="s">
        <v>75</v>
      </c>
      <c r="O1" s="66" t="s">
        <v>76</v>
      </c>
    </row>
    <row r="2" spans="1:15" ht="12.75">
      <c r="A2" t="s">
        <v>83</v>
      </c>
      <c r="B2" t="s">
        <v>83</v>
      </c>
      <c r="C2" s="65"/>
      <c r="D2" s="68">
        <v>0</v>
      </c>
      <c r="E2" s="68">
        <v>0</v>
      </c>
      <c r="F2" s="68">
        <v>-525</v>
      </c>
      <c r="G2" s="68">
        <v>13650</v>
      </c>
      <c r="H2" s="68">
        <v>-600</v>
      </c>
      <c r="I2" s="68">
        <v>0</v>
      </c>
      <c r="J2" s="68">
        <v>0</v>
      </c>
      <c r="K2" s="68">
        <v>0</v>
      </c>
      <c r="L2" s="68">
        <v>-525</v>
      </c>
      <c r="M2" s="68">
        <v>0</v>
      </c>
      <c r="N2" s="68">
        <v>0</v>
      </c>
      <c r="O2" s="68">
        <v>0</v>
      </c>
    </row>
    <row r="3" spans="1:16" s="68" customFormat="1" ht="12.75">
      <c r="A3" s="68" t="s">
        <v>83</v>
      </c>
      <c r="B3" s="89">
        <f>SUM(D3:O3)</f>
        <v>12000</v>
      </c>
      <c r="C3" s="90"/>
      <c r="D3" s="92">
        <f aca="true" t="shared" si="0" ref="D3:O3">SUM(D2:D2)</f>
        <v>0</v>
      </c>
      <c r="E3" s="92">
        <f t="shared" si="0"/>
        <v>0</v>
      </c>
      <c r="F3" s="92">
        <f t="shared" si="0"/>
        <v>-525</v>
      </c>
      <c r="G3" s="92">
        <f t="shared" si="0"/>
        <v>13650</v>
      </c>
      <c r="H3" s="92">
        <f t="shared" si="0"/>
        <v>-600</v>
      </c>
      <c r="I3" s="92">
        <f t="shared" si="0"/>
        <v>0</v>
      </c>
      <c r="J3" s="92">
        <f t="shared" si="0"/>
        <v>0</v>
      </c>
      <c r="K3" s="92">
        <f t="shared" si="0"/>
        <v>0</v>
      </c>
      <c r="L3" s="92">
        <f t="shared" si="0"/>
        <v>-525</v>
      </c>
      <c r="M3" s="92">
        <f t="shared" si="0"/>
        <v>0</v>
      </c>
      <c r="N3" s="92">
        <f t="shared" si="0"/>
        <v>0</v>
      </c>
      <c r="O3" s="92">
        <f t="shared" si="0"/>
        <v>0</v>
      </c>
      <c r="P3" s="91"/>
    </row>
    <row r="4" ht="12.75">
      <c r="C4" s="74"/>
    </row>
    <row r="5" ht="12.75">
      <c r="C5" s="74"/>
    </row>
    <row r="6" ht="12.75">
      <c r="C6" s="74"/>
    </row>
  </sheetData>
  <printOptions gridLines="1"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Nathaniel B. Stubblefield Foundation,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</dc:creator>
  <cp:keywords/>
  <dc:description/>
  <cp:lastModifiedBy>Beth</cp:lastModifiedBy>
  <cp:lastPrinted>2012-08-15T15:57:59Z</cp:lastPrinted>
  <dcterms:created xsi:type="dcterms:W3CDTF">2012-06-13T17:23:25Z</dcterms:created>
  <dcterms:modified xsi:type="dcterms:W3CDTF">2012-10-17T18:27:11Z</dcterms:modified>
  <cp:category/>
  <cp:version/>
  <cp:contentType/>
  <cp:contentStatus/>
</cp:coreProperties>
</file>